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3\"/>
    </mc:Choice>
  </mc:AlternateContent>
  <xr:revisionPtr revIDLastSave="0" documentId="13_ncr:1_{C90DB365-4FB1-49D0-AC94-A9AAAC7A1C0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3" sheetId="23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G86" i="23" l="1"/>
  <c r="H16" i="23"/>
  <c r="H10" i="23" s="1"/>
  <c r="G16" i="23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H14" i="23"/>
  <c r="G40" i="23"/>
  <c r="G14" i="23" s="1"/>
  <c r="G39" i="23"/>
  <c r="G13" i="23" s="1"/>
  <c r="H33" i="22"/>
  <c r="G34" i="16"/>
  <c r="F34" i="16"/>
  <c r="H30" i="16"/>
  <c r="G83" i="23"/>
  <c r="G78" i="23" s="1"/>
  <c r="H45" i="23"/>
  <c r="H14" i="22"/>
  <c r="H9" i="22" s="1"/>
  <c r="H6" i="22" s="1"/>
  <c r="H34" i="23"/>
  <c r="G34" i="23"/>
  <c r="G14" i="22"/>
  <c r="G9" i="22" s="1"/>
  <c r="I30" i="22"/>
  <c r="G15" i="22"/>
  <c r="G10" i="22" s="1"/>
  <c r="G23" i="23"/>
  <c r="H31" i="16"/>
  <c r="H44" i="23"/>
  <c r="G44" i="23"/>
  <c r="H43" i="23"/>
  <c r="H13" i="23" s="1"/>
  <c r="H7" i="23" s="1"/>
  <c r="G43" i="23"/>
  <c r="H71" i="16"/>
  <c r="H104" i="23"/>
  <c r="G104" i="23"/>
  <c r="H64" i="23"/>
  <c r="G64" i="23"/>
  <c r="G33" i="22"/>
  <c r="G13" i="22"/>
  <c r="G12" i="22"/>
  <c r="G7" i="22" s="1"/>
  <c r="H12" i="22"/>
  <c r="H7" i="22" s="1"/>
  <c r="H13" i="22"/>
  <c r="H15" i="22"/>
  <c r="H10" i="22" s="1"/>
  <c r="H41" i="16"/>
  <c r="H26" i="23"/>
  <c r="H23" i="23"/>
  <c r="H15" i="23" s="1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H84" i="23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G15" i="23" s="1"/>
  <c r="H32" i="23"/>
  <c r="H29" i="23"/>
  <c r="H67" i="16"/>
  <c r="H26" i="16"/>
  <c r="I21" i="22"/>
  <c r="I18" i="22"/>
  <c r="I41" i="22"/>
  <c r="I37" i="22"/>
  <c r="H38" i="16"/>
  <c r="H80" i="23" l="1"/>
  <c r="G80" i="23"/>
  <c r="G17" i="23"/>
  <c r="H17" i="23"/>
  <c r="I101" i="23"/>
  <c r="I83" i="23"/>
  <c r="G8" i="22"/>
  <c r="G9" i="23"/>
  <c r="G7" i="23"/>
  <c r="G10" i="23"/>
  <c r="I23" i="23"/>
  <c r="I42" i="23"/>
  <c r="G8" i="23"/>
  <c r="H8" i="22"/>
  <c r="G6" i="22"/>
  <c r="I9" i="22"/>
  <c r="H78" i="23"/>
  <c r="H8" i="23" s="1"/>
  <c r="I64" i="23"/>
  <c r="G57" i="23"/>
  <c r="G53" i="23" s="1"/>
  <c r="H9" i="23"/>
  <c r="H57" i="23"/>
  <c r="H53" i="23" s="1"/>
  <c r="I13" i="23"/>
  <c r="H11" i="22"/>
  <c r="G11" i="22"/>
  <c r="I14" i="22"/>
  <c r="I32" i="23"/>
  <c r="I63" i="23"/>
  <c r="I75" i="23"/>
  <c r="I87" i="23"/>
  <c r="I93" i="23"/>
  <c r="I20" i="23"/>
  <c r="H31" i="22"/>
  <c r="I35" i="23"/>
  <c r="I104" i="23"/>
  <c r="I84" i="23"/>
  <c r="I90" i="23"/>
  <c r="I98" i="23"/>
  <c r="I60" i="23"/>
  <c r="I26" i="23"/>
  <c r="I38" i="23"/>
  <c r="I29" i="23"/>
  <c r="G31" i="22"/>
  <c r="I72" i="23"/>
  <c r="I15" i="22"/>
  <c r="H14" i="16"/>
  <c r="H17" i="16"/>
  <c r="H20" i="16"/>
  <c r="H23" i="16"/>
  <c r="H43" i="16"/>
  <c r="H47" i="16"/>
  <c r="H55" i="16"/>
  <c r="H59" i="16"/>
  <c r="H61" i="16"/>
  <c r="H7" i="16"/>
  <c r="G42" i="16"/>
  <c r="G6" i="16" s="1"/>
  <c r="F42" i="16"/>
  <c r="F6" i="16" s="1"/>
  <c r="H12" i="23" l="1"/>
  <c r="I14" i="23"/>
  <c r="G12" i="23"/>
  <c r="I15" i="23"/>
  <c r="H11" i="23"/>
  <c r="G11" i="23"/>
  <c r="G6" i="23" s="1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<sst xmlns="http://schemas.openxmlformats.org/spreadsheetml/2006/main" count="479" uniqueCount="150">
  <si>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</si>
  <si>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</si>
  <si>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</si>
  <si>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</si>
  <si>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</si>
  <si>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</si>
  <si>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</si>
  <si>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</si>
  <si>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</si>
  <si>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</si>
  <si>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</si>
  <si>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</si>
  <si>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</si>
  <si>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</si>
  <si>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</si>
  <si>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</si>
  <si>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</si>
  <si>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</si>
  <si>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</si>
  <si>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</si>
  <si>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</si>
  <si>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</si>
  <si>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</si>
  <si>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</si>
  <si>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</si>
  <si>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</si>
  <si>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</si>
  <si>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</si>
  <si>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</si>
  <si>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</si>
  <si>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</si>
  <si>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</si>
  <si>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</si>
  <si>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</si>
  <si>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</si>
  <si>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</si>
  <si>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</si>
  <si>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</si>
  <si>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</si>
  <si>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</si>
  <si>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</si>
  <si>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</si>
  <si>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</si>
  <si>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</si>
  <si>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</si>
  <si>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</si>
  <si>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</si>
  <si>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</si>
  <si>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</si>
  <si>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</si>
  <si>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</si>
  <si>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</si>
  <si>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</si>
  <si>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</si>
  <si>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</si>
  <si>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</si>
  <si>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</si>
  <si>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</si>
  <si>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</si>
  <si>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</si>
  <si>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</si>
  <si>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</si>
  <si>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</si>
  <si>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</si>
  <si>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</si>
  <si>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</si>
  <si>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</si>
  <si>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</si>
  <si>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</si>
  <si>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</si>
  <si>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</si>
  <si>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</si>
  <si>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</si>
  <si>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</si>
  <si>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</si>
  <si>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</si>
  <si>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</si>
  <si>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</si>
  <si>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</si>
  <si>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</si>
  <si>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</si>
  <si>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</si>
  <si>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</si>
  <si>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</si>
  <si>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</si>
  <si>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</si>
  <si>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</si>
  <si>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</si>
  <si>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</si>
  <si>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</si>
  <si>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</si>
  <si>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</si>
  <si>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</si>
  <si>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</si>
  <si>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</si>
  <si>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</si>
  <si>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</si>
  <si>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</si>
  <si>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</si>
  <si>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0111341500</t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</si>
  <si>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</si>
  <si>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</si>
  <si>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</si>
  <si>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0141020370</t>
  </si>
  <si>
    <t>1001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</si>
  <si>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подпрограммы 1Мероприятия по инвентаризации (паспортизации) автомобильных дорог сельского поселения Добринский сельсовет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</si>
  <si>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</si>
  <si>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</si>
  <si>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</si>
  <si>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</si>
  <si>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</si>
  <si>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</si>
  <si>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</si>
  <si>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</si>
  <si>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</si>
  <si>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</si>
  <si>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</si>
  <si>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</si>
  <si>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</si>
  <si>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</si>
  <si>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</si>
  <si>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</si>
  <si>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</si>
  <si>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</si>
  <si>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</si>
  <si>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</si>
  <si>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Основное мероприятие 16 подпрограммы 1 Проектирование объектов коммунальной инфраструктуры</t>
  </si>
  <si>
    <t>0111699999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</si>
  <si>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</si>
  <si>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</si>
  <si>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</si>
  <si>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</si>
  <si>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</si>
  <si>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</si>
  <si>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</si>
  <si>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</si>
  <si>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</si>
  <si>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</si>
  <si>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</si>
  <si>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</si>
  <si>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12 </t>
    </r>
    <r>
      <rPr>
        <sz val="12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</si>
  <si>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</si>
  <si>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</si>
  <si>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</si>
  <si>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</si>
  <si>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Расходы отчетного периода (2023 год) (руб.)</t>
  </si>
  <si>
    <t>Муниципальная программа 
Устойчивое развитие территории сельского поселения Добринский сельсовет на 2019-2025 годы»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</si>
  <si>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 за счет средств бюджета поселения за 1 квартал 2023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</si>
  <si>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иных источников
 за 1 квартал 2023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</si>
  <si>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всех источников
 за 1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</si>
</sst>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6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left" vertical="center" wrapText="1"/>
    </xf>
    <xf numFmtId="164" fontId="12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workbookViewId="0">
      <selection activeCell="F23" sqref="F23:F25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03" t="s">
        <v>147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3" ht="25.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3" ht="37.5" customHeight="1" x14ac:dyDescent="0.3">
      <c r="A3" s="104" t="s">
        <v>2</v>
      </c>
      <c r="B3" s="88" t="s">
        <v>0</v>
      </c>
      <c r="C3" s="88" t="s">
        <v>1</v>
      </c>
      <c r="D3" s="88"/>
      <c r="E3" s="88"/>
      <c r="F3" s="88" t="s">
        <v>145</v>
      </c>
      <c r="G3" s="88"/>
      <c r="H3" s="88"/>
      <c r="I3" s="88"/>
      <c r="J3" s="2"/>
      <c r="K3" s="2"/>
      <c r="L3" s="2"/>
      <c r="M3" s="1"/>
    </row>
    <row r="4" spans="1:13" ht="38.25" x14ac:dyDescent="0.3">
      <c r="A4" s="104"/>
      <c r="B4" s="88"/>
      <c r="C4" s="65" t="s">
        <v>3</v>
      </c>
      <c r="D4" s="65" t="s">
        <v>4</v>
      </c>
      <c r="E4" s="65" t="s">
        <v>5</v>
      </c>
      <c r="F4" s="77" t="s">
        <v>61</v>
      </c>
      <c r="G4" s="77" t="s">
        <v>45</v>
      </c>
      <c r="H4" s="78" t="s">
        <v>46</v>
      </c>
      <c r="I4" s="78" t="s">
        <v>47</v>
      </c>
      <c r="J4" s="2"/>
      <c r="K4" s="2"/>
      <c r="L4" s="2"/>
      <c r="M4" s="1"/>
    </row>
    <row r="5" spans="1:13" ht="18.75" x14ac:dyDescent="0.3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79">
        <v>10</v>
      </c>
      <c r="G5" s="79">
        <v>11</v>
      </c>
      <c r="H5" s="66">
        <v>12</v>
      </c>
      <c r="I5" s="66">
        <v>13</v>
      </c>
      <c r="J5" s="2"/>
      <c r="K5" s="2"/>
      <c r="L5" s="2"/>
      <c r="M5" s="1"/>
    </row>
    <row r="6" spans="1:13" ht="43.5" customHeight="1" x14ac:dyDescent="0.3">
      <c r="A6" s="51" t="s">
        <v>25</v>
      </c>
      <c r="B6" s="52" t="s">
        <v>146</v>
      </c>
      <c r="C6" s="53">
        <v>920</v>
      </c>
      <c r="D6" s="53" t="s">
        <v>7</v>
      </c>
      <c r="E6" s="53" t="s">
        <v>7</v>
      </c>
      <c r="F6" s="54">
        <f>F7+F34+F42+F46</f>
        <v>44456074</v>
      </c>
      <c r="G6" s="54">
        <f>G7+G34+G42+G46</f>
        <v>8726940.7799999993</v>
      </c>
      <c r="H6" s="55">
        <f>G6/F6*100</f>
        <v>19.630480145412747</v>
      </c>
      <c r="I6" s="55"/>
      <c r="J6" s="2"/>
      <c r="K6" s="2"/>
      <c r="L6" s="2"/>
      <c r="M6" s="1"/>
    </row>
    <row r="7" spans="1:13" ht="48" customHeight="1" x14ac:dyDescent="0.3">
      <c r="A7" s="51" t="s">
        <v>26</v>
      </c>
      <c r="B7" s="56" t="s">
        <v>6</v>
      </c>
      <c r="C7" s="57">
        <v>920</v>
      </c>
      <c r="D7" s="57" t="s">
        <v>7</v>
      </c>
      <c r="E7" s="58" t="s">
        <v>7</v>
      </c>
      <c r="F7" s="59">
        <f>F8+F11+F14+F17+F20+F23+F26+F30+F31+F29</f>
        <v>39725557</v>
      </c>
      <c r="G7" s="59">
        <f>G8+G11+G14+G17+G20+G23+G26+G30+G31+G29</f>
        <v>7713440.1099999994</v>
      </c>
      <c r="H7" s="55">
        <f t="shared" ref="H7:H46" si="0">G7/F7*100</f>
        <v>19.416820536965659</v>
      </c>
      <c r="I7" s="60"/>
      <c r="J7" s="2"/>
      <c r="K7" s="2"/>
      <c r="L7" s="2"/>
      <c r="M7" s="1"/>
    </row>
    <row r="8" spans="1:13" ht="4.5" customHeight="1" x14ac:dyDescent="0.3">
      <c r="A8" s="87" t="s">
        <v>27</v>
      </c>
      <c r="B8" s="112" t="s">
        <v>106</v>
      </c>
      <c r="C8" s="89">
        <v>920</v>
      </c>
      <c r="D8" s="86" t="s">
        <v>9</v>
      </c>
      <c r="E8" s="99" t="s">
        <v>64</v>
      </c>
      <c r="F8" s="108">
        <v>0</v>
      </c>
      <c r="G8" s="108">
        <v>0</v>
      </c>
      <c r="H8" s="113">
        <v>0</v>
      </c>
      <c r="I8" s="90"/>
      <c r="J8" s="2"/>
      <c r="K8" s="2"/>
      <c r="L8" s="2"/>
      <c r="M8" s="1"/>
    </row>
    <row r="9" spans="1:13" ht="11.25" customHeight="1" x14ac:dyDescent="0.3">
      <c r="A9" s="87"/>
      <c r="B9" s="112"/>
      <c r="C9" s="89"/>
      <c r="D9" s="86"/>
      <c r="E9" s="100"/>
      <c r="F9" s="109"/>
      <c r="G9" s="109"/>
      <c r="H9" s="114"/>
      <c r="I9" s="91"/>
      <c r="J9" s="2"/>
      <c r="K9" s="2"/>
      <c r="L9" s="2"/>
      <c r="M9" s="1"/>
    </row>
    <row r="10" spans="1:13" ht="19.5" customHeight="1" x14ac:dyDescent="0.3">
      <c r="A10" s="87"/>
      <c r="B10" s="112"/>
      <c r="C10" s="89"/>
      <c r="D10" s="86"/>
      <c r="E10" s="101"/>
      <c r="F10" s="110"/>
      <c r="G10" s="110"/>
      <c r="H10" s="115"/>
      <c r="I10" s="92"/>
      <c r="J10" s="2"/>
      <c r="K10" s="2"/>
      <c r="L10" s="2"/>
      <c r="M10" s="1"/>
    </row>
    <row r="11" spans="1:13" ht="9.75" customHeight="1" x14ac:dyDescent="0.3">
      <c r="A11" s="87" t="s">
        <v>48</v>
      </c>
      <c r="B11" s="102" t="s">
        <v>107</v>
      </c>
      <c r="C11" s="89">
        <v>920</v>
      </c>
      <c r="D11" s="86" t="s">
        <v>10</v>
      </c>
      <c r="E11" s="99" t="s">
        <v>66</v>
      </c>
      <c r="F11" s="108">
        <v>0</v>
      </c>
      <c r="G11" s="108">
        <v>0</v>
      </c>
      <c r="H11" s="113">
        <v>0</v>
      </c>
      <c r="I11" s="90"/>
      <c r="J11" s="2"/>
      <c r="K11" s="2"/>
      <c r="L11" s="2"/>
      <c r="M11" s="1"/>
    </row>
    <row r="12" spans="1:13" ht="10.5" customHeight="1" x14ac:dyDescent="0.3">
      <c r="A12" s="87"/>
      <c r="B12" s="102"/>
      <c r="C12" s="89"/>
      <c r="D12" s="86"/>
      <c r="E12" s="100"/>
      <c r="F12" s="109"/>
      <c r="G12" s="109"/>
      <c r="H12" s="114"/>
      <c r="I12" s="91"/>
      <c r="J12" s="2"/>
      <c r="K12" s="2"/>
      <c r="L12" s="2"/>
      <c r="M12" s="1"/>
    </row>
    <row r="13" spans="1:13" ht="12.75" customHeight="1" x14ac:dyDescent="0.3">
      <c r="A13" s="87"/>
      <c r="B13" s="102"/>
      <c r="C13" s="89"/>
      <c r="D13" s="86"/>
      <c r="E13" s="101"/>
      <c r="F13" s="110"/>
      <c r="G13" s="110"/>
      <c r="H13" s="115"/>
      <c r="I13" s="92"/>
      <c r="J13" s="2"/>
      <c r="K13" s="2"/>
      <c r="L13" s="2"/>
      <c r="M13" s="1"/>
    </row>
    <row r="14" spans="1:13" ht="6.75" customHeight="1" x14ac:dyDescent="0.3">
      <c r="A14" s="87" t="s">
        <v>28</v>
      </c>
      <c r="B14" s="102" t="s">
        <v>108</v>
      </c>
      <c r="C14" s="89">
        <v>920</v>
      </c>
      <c r="D14" s="86" t="s">
        <v>10</v>
      </c>
      <c r="E14" s="99" t="s">
        <v>68</v>
      </c>
      <c r="F14" s="108">
        <v>1000000</v>
      </c>
      <c r="G14" s="108">
        <v>331271.55</v>
      </c>
      <c r="H14" s="113">
        <f>G14/F14*100</f>
        <v>33.127154999999995</v>
      </c>
      <c r="I14" s="90"/>
      <c r="J14" s="2"/>
      <c r="K14" s="2"/>
      <c r="L14" s="2"/>
      <c r="M14" s="1"/>
    </row>
    <row r="15" spans="1:13" ht="13.5" customHeight="1" x14ac:dyDescent="0.3">
      <c r="A15" s="87"/>
      <c r="B15" s="102"/>
      <c r="C15" s="89"/>
      <c r="D15" s="86"/>
      <c r="E15" s="100"/>
      <c r="F15" s="109"/>
      <c r="G15" s="109"/>
      <c r="H15" s="114"/>
      <c r="I15" s="91"/>
      <c r="J15" s="2"/>
      <c r="K15" s="2"/>
      <c r="L15" s="2"/>
      <c r="M15" s="1"/>
    </row>
    <row r="16" spans="1:13" ht="18.75" x14ac:dyDescent="0.3">
      <c r="A16" s="87"/>
      <c r="B16" s="102"/>
      <c r="C16" s="89"/>
      <c r="D16" s="86"/>
      <c r="E16" s="101"/>
      <c r="F16" s="110"/>
      <c r="G16" s="110"/>
      <c r="H16" s="115"/>
      <c r="I16" s="92"/>
      <c r="J16" s="2"/>
      <c r="K16" s="2"/>
      <c r="L16" s="2"/>
      <c r="M16" s="1"/>
    </row>
    <row r="17" spans="1:13" ht="8.25" customHeight="1" x14ac:dyDescent="0.3">
      <c r="A17" s="87" t="s">
        <v>49</v>
      </c>
      <c r="B17" s="102" t="s">
        <v>109</v>
      </c>
      <c r="C17" s="89">
        <v>920</v>
      </c>
      <c r="D17" s="86" t="s">
        <v>44</v>
      </c>
      <c r="E17" s="99" t="s">
        <v>69</v>
      </c>
      <c r="F17" s="108">
        <v>800000</v>
      </c>
      <c r="G17" s="108">
        <v>192129.24</v>
      </c>
      <c r="H17" s="113">
        <f>G17/F17*100</f>
        <v>24.016155000000001</v>
      </c>
      <c r="I17" s="90"/>
      <c r="J17" s="2"/>
      <c r="K17" s="2"/>
      <c r="L17" s="2"/>
      <c r="M17" s="1"/>
    </row>
    <row r="18" spans="1:13" ht="1.5" customHeight="1" x14ac:dyDescent="0.3">
      <c r="A18" s="87"/>
      <c r="B18" s="102"/>
      <c r="C18" s="89"/>
      <c r="D18" s="86"/>
      <c r="E18" s="100"/>
      <c r="F18" s="109"/>
      <c r="G18" s="109"/>
      <c r="H18" s="114"/>
      <c r="I18" s="91"/>
      <c r="J18" s="2"/>
      <c r="K18" s="2"/>
      <c r="L18" s="2"/>
      <c r="M18" s="1"/>
    </row>
    <row r="19" spans="1:13" ht="18.75" x14ac:dyDescent="0.3">
      <c r="A19" s="87"/>
      <c r="B19" s="102"/>
      <c r="C19" s="89"/>
      <c r="D19" s="86"/>
      <c r="E19" s="101"/>
      <c r="F19" s="110"/>
      <c r="G19" s="110"/>
      <c r="H19" s="115"/>
      <c r="I19" s="92"/>
      <c r="J19" s="2"/>
      <c r="K19" s="2"/>
      <c r="L19" s="2"/>
      <c r="M19" s="1"/>
    </row>
    <row r="20" spans="1:13" ht="7.5" customHeight="1" x14ac:dyDescent="0.3">
      <c r="A20" s="87" t="s">
        <v>29</v>
      </c>
      <c r="B20" s="102" t="s">
        <v>110</v>
      </c>
      <c r="C20" s="89">
        <v>920</v>
      </c>
      <c r="D20" s="86" t="s">
        <v>8</v>
      </c>
      <c r="E20" s="99" t="s">
        <v>95</v>
      </c>
      <c r="F20" s="108">
        <v>9600000</v>
      </c>
      <c r="G20" s="108">
        <v>3013514.46</v>
      </c>
      <c r="H20" s="113">
        <f>G20/F20*100</f>
        <v>31.390775625</v>
      </c>
      <c r="I20" s="90"/>
      <c r="J20" s="2"/>
      <c r="K20" s="2"/>
      <c r="L20" s="2"/>
      <c r="M20" s="1"/>
    </row>
    <row r="21" spans="1:13" ht="18.75" x14ac:dyDescent="0.3">
      <c r="A21" s="87"/>
      <c r="B21" s="102"/>
      <c r="C21" s="89"/>
      <c r="D21" s="86"/>
      <c r="E21" s="100"/>
      <c r="F21" s="109"/>
      <c r="G21" s="109"/>
      <c r="H21" s="114"/>
      <c r="I21" s="91"/>
      <c r="J21" s="2"/>
      <c r="K21" s="2"/>
      <c r="L21" s="2"/>
      <c r="M21" s="1"/>
    </row>
    <row r="22" spans="1:13" ht="18.75" x14ac:dyDescent="0.3">
      <c r="A22" s="87"/>
      <c r="B22" s="102"/>
      <c r="C22" s="89"/>
      <c r="D22" s="86"/>
      <c r="E22" s="101"/>
      <c r="F22" s="110"/>
      <c r="G22" s="110"/>
      <c r="H22" s="115"/>
      <c r="I22" s="92"/>
      <c r="J22" s="2"/>
      <c r="K22" s="2"/>
      <c r="L22" s="2"/>
      <c r="M22" s="1"/>
    </row>
    <row r="23" spans="1:13" ht="11.25" customHeight="1" x14ac:dyDescent="0.3">
      <c r="A23" s="87" t="s">
        <v>50</v>
      </c>
      <c r="B23" s="90" t="s">
        <v>111</v>
      </c>
      <c r="C23" s="89">
        <v>920</v>
      </c>
      <c r="D23" s="86" t="s">
        <v>8</v>
      </c>
      <c r="E23" s="99" t="s">
        <v>73</v>
      </c>
      <c r="F23" s="108">
        <v>11261335</v>
      </c>
      <c r="G23" s="108">
        <v>643010.86</v>
      </c>
      <c r="H23" s="113">
        <f>G23/F23*100</f>
        <v>5.7098990483810317</v>
      </c>
      <c r="I23" s="90"/>
      <c r="J23" s="2"/>
      <c r="K23" s="2"/>
      <c r="L23" s="2"/>
      <c r="M23" s="1"/>
    </row>
    <row r="24" spans="1:13" ht="6" customHeight="1" x14ac:dyDescent="0.3">
      <c r="A24" s="87"/>
      <c r="B24" s="91"/>
      <c r="C24" s="89"/>
      <c r="D24" s="86"/>
      <c r="E24" s="100"/>
      <c r="F24" s="109"/>
      <c r="G24" s="109"/>
      <c r="H24" s="114"/>
      <c r="I24" s="91"/>
      <c r="J24" s="2"/>
      <c r="K24" s="2"/>
      <c r="L24" s="2"/>
      <c r="M24" s="1"/>
    </row>
    <row r="25" spans="1:13" ht="18.75" x14ac:dyDescent="0.3">
      <c r="A25" s="87"/>
      <c r="B25" s="92"/>
      <c r="C25" s="89"/>
      <c r="D25" s="86"/>
      <c r="E25" s="101"/>
      <c r="F25" s="110"/>
      <c r="G25" s="110"/>
      <c r="H25" s="115"/>
      <c r="I25" s="92"/>
      <c r="J25" s="2"/>
      <c r="K25" s="2"/>
      <c r="L25" s="2"/>
      <c r="M25" s="1"/>
    </row>
    <row r="26" spans="1:13" ht="8.25" customHeight="1" x14ac:dyDescent="0.3">
      <c r="A26" s="87" t="s">
        <v>51</v>
      </c>
      <c r="B26" s="102" t="s">
        <v>112</v>
      </c>
      <c r="C26" s="105">
        <v>920</v>
      </c>
      <c r="D26" s="99" t="s">
        <v>8</v>
      </c>
      <c r="E26" s="99" t="s">
        <v>75</v>
      </c>
      <c r="F26" s="108">
        <v>500000</v>
      </c>
      <c r="G26" s="108">
        <v>0</v>
      </c>
      <c r="H26" s="113">
        <f>G26/F26*100</f>
        <v>0</v>
      </c>
      <c r="I26" s="90"/>
      <c r="J26" s="2"/>
      <c r="K26" s="2"/>
      <c r="L26" s="2"/>
      <c r="M26" s="1"/>
    </row>
    <row r="27" spans="1:13" ht="7.5" customHeight="1" x14ac:dyDescent="0.3">
      <c r="A27" s="87"/>
      <c r="B27" s="102"/>
      <c r="C27" s="106"/>
      <c r="D27" s="100"/>
      <c r="E27" s="100"/>
      <c r="F27" s="109"/>
      <c r="G27" s="109"/>
      <c r="H27" s="114"/>
      <c r="I27" s="91"/>
      <c r="J27" s="2"/>
      <c r="K27" s="2"/>
      <c r="L27" s="2"/>
      <c r="M27" s="1"/>
    </row>
    <row r="28" spans="1:13" ht="18.75" x14ac:dyDescent="0.3">
      <c r="A28" s="87"/>
      <c r="B28" s="102"/>
      <c r="C28" s="107"/>
      <c r="D28" s="101"/>
      <c r="E28" s="101"/>
      <c r="F28" s="110"/>
      <c r="G28" s="110"/>
      <c r="H28" s="115"/>
      <c r="I28" s="92"/>
      <c r="J28" s="2"/>
      <c r="K28" s="2"/>
      <c r="L28" s="2"/>
      <c r="M28" s="1"/>
    </row>
    <row r="29" spans="1:13" ht="39.75" x14ac:dyDescent="0.3">
      <c r="A29" s="51" t="s">
        <v>134</v>
      </c>
      <c r="B29" s="65" t="s">
        <v>139</v>
      </c>
      <c r="C29" s="66">
        <v>920</v>
      </c>
      <c r="D29" s="67" t="s">
        <v>10</v>
      </c>
      <c r="E29" s="51" t="s">
        <v>133</v>
      </c>
      <c r="F29" s="80">
        <v>0</v>
      </c>
      <c r="G29" s="82">
        <v>0</v>
      </c>
      <c r="H29" s="81" t="e">
        <f t="shared" ref="H29" si="1">G29/F29*100</f>
        <v>#DIV/0!</v>
      </c>
      <c r="I29" s="62"/>
      <c r="J29" s="2"/>
      <c r="K29" s="2"/>
      <c r="L29" s="2"/>
      <c r="M29" s="1"/>
    </row>
    <row r="30" spans="1:13" ht="39.75" x14ac:dyDescent="0.3">
      <c r="A30" s="51" t="s">
        <v>135</v>
      </c>
      <c r="B30" s="65" t="s">
        <v>129</v>
      </c>
      <c r="C30" s="66">
        <v>920</v>
      </c>
      <c r="D30" s="67" t="s">
        <v>8</v>
      </c>
      <c r="E30" s="51" t="s">
        <v>128</v>
      </c>
      <c r="F30" s="80">
        <v>16564222</v>
      </c>
      <c r="G30" s="82">
        <v>3533514</v>
      </c>
      <c r="H30" s="81">
        <f t="shared" ref="H30" si="2">G30/F30*100</f>
        <v>21.332206245484997</v>
      </c>
      <c r="I30" s="62"/>
      <c r="J30" s="2"/>
      <c r="K30" s="2"/>
      <c r="L30" s="2"/>
      <c r="M30" s="1"/>
    </row>
    <row r="31" spans="1:13" ht="4.5" customHeight="1" x14ac:dyDescent="0.3">
      <c r="A31" s="93" t="s">
        <v>136</v>
      </c>
      <c r="B31" s="90" t="s">
        <v>113</v>
      </c>
      <c r="C31" s="89">
        <v>920</v>
      </c>
      <c r="D31" s="86" t="s">
        <v>44</v>
      </c>
      <c r="E31" s="87" t="s">
        <v>127</v>
      </c>
      <c r="F31" s="108">
        <v>0</v>
      </c>
      <c r="G31" s="108">
        <v>0</v>
      </c>
      <c r="H31" s="113" t="e">
        <f>G31/F31*100</f>
        <v>#DIV/0!</v>
      </c>
      <c r="I31" s="90"/>
      <c r="J31" s="2"/>
      <c r="K31" s="2"/>
      <c r="L31" s="2"/>
      <c r="M31" s="1"/>
    </row>
    <row r="32" spans="1:13" ht="4.5" customHeight="1" x14ac:dyDescent="0.3">
      <c r="A32" s="94"/>
      <c r="B32" s="91"/>
      <c r="C32" s="89"/>
      <c r="D32" s="86"/>
      <c r="E32" s="87"/>
      <c r="F32" s="109"/>
      <c r="G32" s="109"/>
      <c r="H32" s="114"/>
      <c r="I32" s="91"/>
      <c r="J32" s="2"/>
      <c r="K32" s="2"/>
      <c r="L32" s="2"/>
      <c r="M32" s="1"/>
    </row>
    <row r="33" spans="1:13" ht="29.25" customHeight="1" x14ac:dyDescent="0.3">
      <c r="A33" s="95"/>
      <c r="B33" s="92"/>
      <c r="C33" s="89"/>
      <c r="D33" s="86"/>
      <c r="E33" s="87"/>
      <c r="F33" s="110"/>
      <c r="G33" s="110"/>
      <c r="H33" s="115"/>
      <c r="I33" s="92"/>
      <c r="J33" s="2"/>
      <c r="K33" s="2"/>
      <c r="L33" s="2"/>
      <c r="M33" s="1"/>
    </row>
    <row r="34" spans="1:13" ht="47.25" customHeight="1" x14ac:dyDescent="0.3">
      <c r="A34" s="68"/>
      <c r="B34" s="69" t="s">
        <v>42</v>
      </c>
      <c r="C34" s="57">
        <v>920</v>
      </c>
      <c r="D34" s="70" t="s">
        <v>7</v>
      </c>
      <c r="E34" s="70" t="s">
        <v>7</v>
      </c>
      <c r="F34" s="83">
        <f>F35+F38+F41</f>
        <v>3133003</v>
      </c>
      <c r="G34" s="83">
        <f>G35+G38+G41</f>
        <v>700000</v>
      </c>
      <c r="H34" s="81">
        <f t="shared" si="0"/>
        <v>22.342781031489597</v>
      </c>
      <c r="I34" s="60"/>
      <c r="J34" s="2"/>
      <c r="K34" s="2"/>
      <c r="L34" s="2"/>
      <c r="M34" s="1"/>
    </row>
    <row r="35" spans="1:13" ht="23.25" customHeight="1" x14ac:dyDescent="0.3">
      <c r="A35" s="87" t="s">
        <v>137</v>
      </c>
      <c r="B35" s="102" t="s">
        <v>114</v>
      </c>
      <c r="C35" s="89">
        <v>920</v>
      </c>
      <c r="D35" s="86" t="s">
        <v>11</v>
      </c>
      <c r="E35" s="99" t="s">
        <v>13</v>
      </c>
      <c r="F35" s="108">
        <v>0</v>
      </c>
      <c r="G35" s="108">
        <v>0</v>
      </c>
      <c r="H35" s="113">
        <v>0</v>
      </c>
      <c r="I35" s="90"/>
      <c r="J35" s="2"/>
      <c r="K35" s="2"/>
      <c r="L35" s="2"/>
      <c r="M35" s="1"/>
    </row>
    <row r="36" spans="1:13" ht="18.75" x14ac:dyDescent="0.3">
      <c r="A36" s="87"/>
      <c r="B36" s="102"/>
      <c r="C36" s="89"/>
      <c r="D36" s="86"/>
      <c r="E36" s="100"/>
      <c r="F36" s="109"/>
      <c r="G36" s="109"/>
      <c r="H36" s="114"/>
      <c r="I36" s="91"/>
      <c r="J36" s="2"/>
      <c r="K36" s="2"/>
      <c r="L36" s="2"/>
      <c r="M36" s="1"/>
    </row>
    <row r="37" spans="1:13" ht="19.5" customHeight="1" x14ac:dyDescent="0.3">
      <c r="A37" s="87"/>
      <c r="B37" s="102"/>
      <c r="C37" s="89"/>
      <c r="D37" s="86"/>
      <c r="E37" s="101"/>
      <c r="F37" s="110"/>
      <c r="G37" s="110"/>
      <c r="H37" s="115"/>
      <c r="I37" s="92"/>
      <c r="J37" s="2"/>
      <c r="K37" s="2"/>
      <c r="L37" s="2"/>
      <c r="M37" s="1"/>
    </row>
    <row r="38" spans="1:13" ht="6.75" customHeight="1" x14ac:dyDescent="0.3">
      <c r="A38" s="87" t="s">
        <v>138</v>
      </c>
      <c r="B38" s="102" t="s">
        <v>115</v>
      </c>
      <c r="C38" s="105">
        <v>920</v>
      </c>
      <c r="D38" s="99" t="s">
        <v>14</v>
      </c>
      <c r="E38" s="99" t="s">
        <v>12</v>
      </c>
      <c r="F38" s="108">
        <v>884445</v>
      </c>
      <c r="G38" s="108">
        <v>0</v>
      </c>
      <c r="H38" s="113">
        <f>G38/F38*100</f>
        <v>0</v>
      </c>
      <c r="I38" s="90"/>
      <c r="J38" s="2"/>
      <c r="K38" s="2"/>
      <c r="L38" s="2"/>
      <c r="M38" s="1"/>
    </row>
    <row r="39" spans="1:13" ht="3" customHeight="1" x14ac:dyDescent="0.3">
      <c r="A39" s="87"/>
      <c r="B39" s="102"/>
      <c r="C39" s="106"/>
      <c r="D39" s="100"/>
      <c r="E39" s="100"/>
      <c r="F39" s="109"/>
      <c r="G39" s="109"/>
      <c r="H39" s="114"/>
      <c r="I39" s="91"/>
      <c r="J39" s="2"/>
      <c r="K39" s="2"/>
      <c r="L39" s="2"/>
      <c r="M39" s="1"/>
    </row>
    <row r="40" spans="1:13" ht="42" customHeight="1" x14ac:dyDescent="0.3">
      <c r="A40" s="87"/>
      <c r="B40" s="102"/>
      <c r="C40" s="107"/>
      <c r="D40" s="101"/>
      <c r="E40" s="101"/>
      <c r="F40" s="110"/>
      <c r="G40" s="110"/>
      <c r="H40" s="115"/>
      <c r="I40" s="92"/>
      <c r="J40" s="2"/>
      <c r="K40" s="2"/>
      <c r="L40" s="2"/>
      <c r="M40" s="1"/>
    </row>
    <row r="41" spans="1:13" ht="50.25" customHeight="1" x14ac:dyDescent="0.3">
      <c r="A41" s="71" t="s">
        <v>30</v>
      </c>
      <c r="B41" s="65" t="s">
        <v>116</v>
      </c>
      <c r="C41" s="72">
        <v>920</v>
      </c>
      <c r="D41" s="64" t="s">
        <v>11</v>
      </c>
      <c r="E41" s="63" t="s">
        <v>97</v>
      </c>
      <c r="F41" s="80">
        <v>2248558</v>
      </c>
      <c r="G41" s="80">
        <v>700000</v>
      </c>
      <c r="H41" s="81">
        <f t="shared" ref="H41" si="3">G41/F41*100</f>
        <v>31.131062663271301</v>
      </c>
      <c r="I41" s="62"/>
      <c r="J41" s="2"/>
      <c r="K41" s="2"/>
      <c r="L41" s="2"/>
      <c r="M41" s="1"/>
    </row>
    <row r="42" spans="1:13" ht="39.75" x14ac:dyDescent="0.3">
      <c r="A42" s="68"/>
      <c r="B42" s="56" t="s">
        <v>15</v>
      </c>
      <c r="C42" s="57">
        <v>920</v>
      </c>
      <c r="D42" s="70" t="s">
        <v>7</v>
      </c>
      <c r="E42" s="70" t="s">
        <v>7</v>
      </c>
      <c r="F42" s="83">
        <f>F43</f>
        <v>183800</v>
      </c>
      <c r="G42" s="83">
        <f>G43</f>
        <v>0</v>
      </c>
      <c r="H42" s="81">
        <f t="shared" si="0"/>
        <v>0</v>
      </c>
      <c r="I42" s="60"/>
      <c r="J42" s="2"/>
      <c r="K42" s="2"/>
      <c r="L42" s="2"/>
      <c r="M42" s="1"/>
    </row>
    <row r="43" spans="1:13" ht="10.5" customHeight="1" x14ac:dyDescent="0.3">
      <c r="A43" s="87" t="s">
        <v>31</v>
      </c>
      <c r="B43" s="102" t="s">
        <v>117</v>
      </c>
      <c r="C43" s="89">
        <v>920</v>
      </c>
      <c r="D43" s="86" t="s">
        <v>130</v>
      </c>
      <c r="E43" s="99" t="s">
        <v>17</v>
      </c>
      <c r="F43" s="108">
        <v>183800</v>
      </c>
      <c r="G43" s="108">
        <v>0</v>
      </c>
      <c r="H43" s="113">
        <f>G43/F43*100</f>
        <v>0</v>
      </c>
      <c r="I43" s="90"/>
      <c r="J43" s="2"/>
      <c r="K43" s="2"/>
      <c r="L43" s="2"/>
      <c r="M43" s="1"/>
    </row>
    <row r="44" spans="1:13" ht="34.5" customHeight="1" x14ac:dyDescent="0.3">
      <c r="A44" s="87"/>
      <c r="B44" s="102"/>
      <c r="C44" s="89"/>
      <c r="D44" s="86"/>
      <c r="E44" s="100"/>
      <c r="F44" s="109"/>
      <c r="G44" s="109"/>
      <c r="H44" s="114"/>
      <c r="I44" s="91"/>
      <c r="J44" s="2"/>
      <c r="K44" s="2"/>
      <c r="L44" s="2"/>
      <c r="M44" s="1"/>
    </row>
    <row r="45" spans="1:13" ht="18.75" x14ac:dyDescent="0.3">
      <c r="A45" s="87"/>
      <c r="B45" s="102"/>
      <c r="C45" s="89"/>
      <c r="D45" s="86"/>
      <c r="E45" s="101"/>
      <c r="F45" s="110"/>
      <c r="G45" s="110"/>
      <c r="H45" s="115"/>
      <c r="I45" s="92"/>
      <c r="J45" s="2"/>
      <c r="K45" s="2"/>
      <c r="L45" s="2"/>
      <c r="M45" s="1"/>
    </row>
    <row r="46" spans="1:13" ht="39.75" x14ac:dyDescent="0.3">
      <c r="A46" s="68"/>
      <c r="B46" s="56" t="s">
        <v>18</v>
      </c>
      <c r="C46" s="57">
        <v>920</v>
      </c>
      <c r="D46" s="70" t="s">
        <v>7</v>
      </c>
      <c r="E46" s="70" t="s">
        <v>7</v>
      </c>
      <c r="F46" s="83">
        <f>F47+F52++F55+F59+F61+F64+F67+F71+F70</f>
        <v>1413714</v>
      </c>
      <c r="G46" s="83">
        <f>G47+G52++G55+G59+G61+G64+G67+G71+G70</f>
        <v>313500.67000000004</v>
      </c>
      <c r="H46" s="81">
        <f t="shared" si="0"/>
        <v>22.175678390395799</v>
      </c>
      <c r="I46" s="60"/>
      <c r="J46" s="2"/>
      <c r="K46" s="2"/>
      <c r="L46" s="2"/>
      <c r="M46" s="1"/>
    </row>
    <row r="47" spans="1:13" ht="2.25" customHeight="1" x14ac:dyDescent="0.3">
      <c r="A47" s="93" t="s">
        <v>32</v>
      </c>
      <c r="B47" s="90" t="s">
        <v>118</v>
      </c>
      <c r="C47" s="105">
        <v>920</v>
      </c>
      <c r="D47" s="99" t="s">
        <v>19</v>
      </c>
      <c r="E47" s="61"/>
      <c r="F47" s="108">
        <v>30000</v>
      </c>
      <c r="G47" s="108">
        <v>0</v>
      </c>
      <c r="H47" s="113">
        <f>G47/F47*100</f>
        <v>0</v>
      </c>
      <c r="I47" s="90"/>
      <c r="J47" s="2"/>
      <c r="K47" s="2"/>
      <c r="L47" s="2"/>
      <c r="M47" s="1"/>
    </row>
    <row r="48" spans="1:13" ht="6" customHeight="1" x14ac:dyDescent="0.3">
      <c r="A48" s="94"/>
      <c r="B48" s="91"/>
      <c r="C48" s="106"/>
      <c r="D48" s="100"/>
      <c r="E48" s="100" t="s">
        <v>82</v>
      </c>
      <c r="F48" s="109"/>
      <c r="G48" s="109"/>
      <c r="H48" s="114"/>
      <c r="I48" s="91"/>
      <c r="J48" s="2"/>
      <c r="K48" s="2"/>
      <c r="L48" s="2"/>
      <c r="M48" s="1"/>
    </row>
    <row r="49" spans="1:13" ht="10.5" customHeight="1" x14ac:dyDescent="0.3">
      <c r="A49" s="94"/>
      <c r="B49" s="91"/>
      <c r="C49" s="106"/>
      <c r="D49" s="100"/>
      <c r="E49" s="100"/>
      <c r="F49" s="109"/>
      <c r="G49" s="109"/>
      <c r="H49" s="114"/>
      <c r="I49" s="91"/>
      <c r="J49" s="2"/>
      <c r="K49" s="2"/>
      <c r="L49" s="2"/>
      <c r="M49" s="1"/>
    </row>
    <row r="50" spans="1:13" ht="20.25" customHeight="1" x14ac:dyDescent="0.3">
      <c r="A50" s="95"/>
      <c r="B50" s="92"/>
      <c r="C50" s="107"/>
      <c r="D50" s="101"/>
      <c r="E50" s="100"/>
      <c r="F50" s="109"/>
      <c r="G50" s="109"/>
      <c r="H50" s="114"/>
      <c r="I50" s="91"/>
      <c r="J50" s="2"/>
      <c r="K50" s="2"/>
      <c r="L50" s="2"/>
      <c r="M50" s="1"/>
    </row>
    <row r="51" spans="1:13" ht="4.5" customHeight="1" x14ac:dyDescent="0.3">
      <c r="A51" s="93" t="s">
        <v>33</v>
      </c>
      <c r="B51" s="90" t="s">
        <v>119</v>
      </c>
      <c r="C51" s="105">
        <v>920</v>
      </c>
      <c r="D51" s="99" t="s">
        <v>19</v>
      </c>
      <c r="E51" s="101"/>
      <c r="F51" s="110"/>
      <c r="G51" s="110"/>
      <c r="H51" s="115"/>
      <c r="I51" s="92"/>
      <c r="J51" s="2"/>
      <c r="K51" s="2"/>
      <c r="L51" s="2"/>
      <c r="M51" s="1"/>
    </row>
    <row r="52" spans="1:13" ht="7.5" customHeight="1" x14ac:dyDescent="0.3">
      <c r="A52" s="94"/>
      <c r="B52" s="91"/>
      <c r="C52" s="106"/>
      <c r="D52" s="100"/>
      <c r="E52" s="100" t="s">
        <v>83</v>
      </c>
      <c r="F52" s="108">
        <v>0</v>
      </c>
      <c r="G52" s="108">
        <v>0</v>
      </c>
      <c r="H52" s="113">
        <v>0</v>
      </c>
      <c r="I52" s="90"/>
      <c r="J52" s="2"/>
      <c r="K52" s="2"/>
      <c r="L52" s="2"/>
      <c r="M52" s="1"/>
    </row>
    <row r="53" spans="1:13" ht="11.25" customHeight="1" x14ac:dyDescent="0.3">
      <c r="A53" s="94"/>
      <c r="B53" s="91"/>
      <c r="C53" s="106"/>
      <c r="D53" s="100"/>
      <c r="E53" s="100"/>
      <c r="F53" s="109"/>
      <c r="G53" s="109"/>
      <c r="H53" s="114"/>
      <c r="I53" s="91"/>
      <c r="J53" s="2"/>
      <c r="K53" s="2"/>
      <c r="L53" s="2"/>
      <c r="M53" s="1"/>
    </row>
    <row r="54" spans="1:13" ht="27" customHeight="1" x14ac:dyDescent="0.3">
      <c r="A54" s="95"/>
      <c r="B54" s="92"/>
      <c r="C54" s="107"/>
      <c r="D54" s="101"/>
      <c r="E54" s="101"/>
      <c r="F54" s="110"/>
      <c r="G54" s="110"/>
      <c r="H54" s="115"/>
      <c r="I54" s="92"/>
      <c r="J54" s="2"/>
      <c r="K54" s="2"/>
      <c r="L54" s="2"/>
      <c r="M54" s="1"/>
    </row>
    <row r="55" spans="1:13" ht="3" customHeight="1" x14ac:dyDescent="0.3">
      <c r="A55" s="87" t="s">
        <v>34</v>
      </c>
      <c r="B55" s="102" t="s">
        <v>120</v>
      </c>
      <c r="C55" s="89">
        <v>920</v>
      </c>
      <c r="D55" s="86" t="s">
        <v>20</v>
      </c>
      <c r="E55" s="99" t="s">
        <v>84</v>
      </c>
      <c r="F55" s="108">
        <v>9263</v>
      </c>
      <c r="G55" s="108">
        <v>0</v>
      </c>
      <c r="H55" s="113">
        <f>G55/F55*100</f>
        <v>0</v>
      </c>
      <c r="I55" s="90"/>
      <c r="J55" s="2"/>
      <c r="K55" s="2"/>
      <c r="L55" s="2"/>
      <c r="M55" s="1"/>
    </row>
    <row r="56" spans="1:13" ht="25.5" customHeight="1" x14ac:dyDescent="0.3">
      <c r="A56" s="87"/>
      <c r="B56" s="102"/>
      <c r="C56" s="89"/>
      <c r="D56" s="86"/>
      <c r="E56" s="100"/>
      <c r="F56" s="109"/>
      <c r="G56" s="109"/>
      <c r="H56" s="114"/>
      <c r="I56" s="91"/>
      <c r="J56" s="2"/>
      <c r="K56" s="2"/>
      <c r="L56" s="2"/>
      <c r="M56" s="1"/>
    </row>
    <row r="57" spans="1:13" ht="18" customHeight="1" x14ac:dyDescent="0.3">
      <c r="A57" s="87"/>
      <c r="B57" s="102"/>
      <c r="C57" s="89"/>
      <c r="D57" s="86"/>
      <c r="E57" s="101"/>
      <c r="F57" s="110"/>
      <c r="G57" s="110"/>
      <c r="H57" s="115"/>
      <c r="I57" s="92"/>
      <c r="J57" s="2"/>
      <c r="K57" s="2"/>
      <c r="L57" s="2"/>
      <c r="M57" s="1"/>
    </row>
    <row r="58" spans="1:13" ht="1.5" hidden="1" customHeight="1" x14ac:dyDescent="0.3">
      <c r="A58" s="87" t="s">
        <v>43</v>
      </c>
      <c r="B58" s="88" t="s">
        <v>121</v>
      </c>
      <c r="C58" s="89">
        <v>920</v>
      </c>
      <c r="D58" s="86" t="s">
        <v>20</v>
      </c>
      <c r="E58" s="61"/>
      <c r="F58" s="80"/>
      <c r="G58" s="80"/>
      <c r="H58" s="81"/>
      <c r="I58" s="62"/>
      <c r="J58" s="2"/>
      <c r="K58" s="2"/>
      <c r="L58" s="2"/>
      <c r="M58" s="1"/>
    </row>
    <row r="59" spans="1:13" ht="18.75" x14ac:dyDescent="0.3">
      <c r="A59" s="87"/>
      <c r="B59" s="88"/>
      <c r="C59" s="89"/>
      <c r="D59" s="86"/>
      <c r="E59" s="100" t="s">
        <v>87</v>
      </c>
      <c r="F59" s="108">
        <v>38000</v>
      </c>
      <c r="G59" s="108">
        <v>0</v>
      </c>
      <c r="H59" s="113">
        <f>G59/F59*100</f>
        <v>0</v>
      </c>
      <c r="I59" s="90"/>
      <c r="J59" s="2"/>
      <c r="K59" s="2"/>
      <c r="L59" s="2"/>
      <c r="M59" s="1"/>
    </row>
    <row r="60" spans="1:13" ht="18.75" x14ac:dyDescent="0.3">
      <c r="A60" s="87"/>
      <c r="B60" s="88"/>
      <c r="C60" s="89"/>
      <c r="D60" s="86"/>
      <c r="E60" s="101"/>
      <c r="F60" s="110"/>
      <c r="G60" s="110"/>
      <c r="H60" s="115"/>
      <c r="I60" s="92"/>
      <c r="J60" s="2"/>
      <c r="K60" s="2"/>
      <c r="L60" s="2"/>
      <c r="M60" s="1"/>
    </row>
    <row r="61" spans="1:13" ht="2.25" customHeight="1" x14ac:dyDescent="0.3">
      <c r="A61" s="87" t="s">
        <v>35</v>
      </c>
      <c r="B61" s="88" t="s">
        <v>122</v>
      </c>
      <c r="C61" s="89">
        <v>920</v>
      </c>
      <c r="D61" s="86" t="s">
        <v>20</v>
      </c>
      <c r="E61" s="99" t="s">
        <v>23</v>
      </c>
      <c r="F61" s="108">
        <v>1000000</v>
      </c>
      <c r="G61" s="108">
        <v>252061.5</v>
      </c>
      <c r="H61" s="113">
        <f>G61/F61*100</f>
        <v>25.206150000000001</v>
      </c>
      <c r="I61" s="90"/>
      <c r="J61" s="2"/>
      <c r="K61" s="2"/>
      <c r="L61" s="2"/>
      <c r="M61" s="1"/>
    </row>
    <row r="62" spans="1:13" ht="18.75" x14ac:dyDescent="0.3">
      <c r="A62" s="87"/>
      <c r="B62" s="88"/>
      <c r="C62" s="89"/>
      <c r="D62" s="86"/>
      <c r="E62" s="100"/>
      <c r="F62" s="109"/>
      <c r="G62" s="109"/>
      <c r="H62" s="114"/>
      <c r="I62" s="91"/>
      <c r="J62" s="2"/>
      <c r="K62" s="2"/>
      <c r="L62" s="2"/>
      <c r="M62" s="1"/>
    </row>
    <row r="63" spans="1:13" ht="18.75" x14ac:dyDescent="0.3">
      <c r="A63" s="87"/>
      <c r="B63" s="88"/>
      <c r="C63" s="89"/>
      <c r="D63" s="86"/>
      <c r="E63" s="101"/>
      <c r="F63" s="110"/>
      <c r="G63" s="110"/>
      <c r="H63" s="115"/>
      <c r="I63" s="92"/>
      <c r="J63" s="2"/>
      <c r="K63" s="2"/>
      <c r="L63" s="2"/>
      <c r="M63" s="1"/>
    </row>
    <row r="64" spans="1:13" ht="5.25" customHeight="1" x14ac:dyDescent="0.3">
      <c r="A64" s="87" t="s">
        <v>36</v>
      </c>
      <c r="B64" s="96" t="s">
        <v>123</v>
      </c>
      <c r="C64" s="89">
        <v>920</v>
      </c>
      <c r="D64" s="86" t="s">
        <v>104</v>
      </c>
      <c r="E64" s="99" t="s">
        <v>103</v>
      </c>
      <c r="F64" s="108">
        <v>67451</v>
      </c>
      <c r="G64" s="108">
        <v>22451</v>
      </c>
      <c r="H64" s="113">
        <v>0</v>
      </c>
      <c r="I64" s="90"/>
      <c r="J64" s="2"/>
      <c r="K64" s="2"/>
      <c r="L64" s="2"/>
      <c r="M64" s="1"/>
    </row>
    <row r="65" spans="1:13" ht="18.75" hidden="1" customHeight="1" x14ac:dyDescent="0.3">
      <c r="A65" s="87"/>
      <c r="B65" s="97"/>
      <c r="C65" s="89"/>
      <c r="D65" s="86"/>
      <c r="E65" s="100"/>
      <c r="F65" s="109"/>
      <c r="G65" s="109"/>
      <c r="H65" s="114"/>
      <c r="I65" s="91"/>
      <c r="J65" s="2"/>
      <c r="K65" s="2"/>
      <c r="L65" s="2"/>
      <c r="M65" s="1"/>
    </row>
    <row r="66" spans="1:13" ht="37.5" customHeight="1" x14ac:dyDescent="0.3">
      <c r="A66" s="87"/>
      <c r="B66" s="98"/>
      <c r="C66" s="89"/>
      <c r="D66" s="86"/>
      <c r="E66" s="101"/>
      <c r="F66" s="110"/>
      <c r="G66" s="110"/>
      <c r="H66" s="115"/>
      <c r="I66" s="92"/>
      <c r="J66" s="2"/>
      <c r="K66" s="2"/>
      <c r="L66" s="2"/>
      <c r="M66" s="1"/>
    </row>
    <row r="67" spans="1:13" ht="9.75" customHeight="1" x14ac:dyDescent="0.3">
      <c r="A67" s="93" t="s">
        <v>37</v>
      </c>
      <c r="B67" s="96" t="s">
        <v>124</v>
      </c>
      <c r="C67" s="99" t="s">
        <v>90</v>
      </c>
      <c r="D67" s="99" t="s">
        <v>21</v>
      </c>
      <c r="E67" s="99" t="s">
        <v>88</v>
      </c>
      <c r="F67" s="108">
        <v>1000</v>
      </c>
      <c r="G67" s="108">
        <v>88.15</v>
      </c>
      <c r="H67" s="113">
        <f>G67/F67*100</f>
        <v>8.8150000000000013</v>
      </c>
      <c r="I67" s="90"/>
      <c r="J67" s="2"/>
      <c r="K67" s="2"/>
      <c r="L67" s="2"/>
      <c r="M67" s="1"/>
    </row>
    <row r="68" spans="1:13" ht="16.5" customHeight="1" x14ac:dyDescent="0.3">
      <c r="A68" s="94"/>
      <c r="B68" s="97"/>
      <c r="C68" s="100"/>
      <c r="D68" s="100"/>
      <c r="E68" s="100"/>
      <c r="F68" s="109"/>
      <c r="G68" s="109"/>
      <c r="H68" s="114"/>
      <c r="I68" s="91"/>
      <c r="J68" s="2"/>
      <c r="K68" s="2"/>
      <c r="L68" s="2"/>
      <c r="M68" s="1"/>
    </row>
    <row r="69" spans="1:13" ht="6" customHeight="1" x14ac:dyDescent="0.3">
      <c r="A69" s="95"/>
      <c r="B69" s="98"/>
      <c r="C69" s="101"/>
      <c r="D69" s="101"/>
      <c r="E69" s="101"/>
      <c r="F69" s="110"/>
      <c r="G69" s="110"/>
      <c r="H69" s="115"/>
      <c r="I69" s="92"/>
      <c r="J69" s="2"/>
      <c r="K69" s="2"/>
      <c r="L69" s="2"/>
      <c r="M69" s="1"/>
    </row>
    <row r="70" spans="1:13" ht="59.25" customHeight="1" x14ac:dyDescent="0.3">
      <c r="A70" s="67">
        <v>25</v>
      </c>
      <c r="B70" s="62" t="s">
        <v>125</v>
      </c>
      <c r="C70" s="66">
        <v>920</v>
      </c>
      <c r="D70" s="67" t="s">
        <v>24</v>
      </c>
      <c r="E70" s="67" t="s">
        <v>93</v>
      </c>
      <c r="F70" s="80">
        <v>150000</v>
      </c>
      <c r="G70" s="84">
        <v>0</v>
      </c>
      <c r="H70" s="85">
        <f t="shared" ref="H70" si="4">G70/F70*100</f>
        <v>0</v>
      </c>
      <c r="I70" s="62"/>
      <c r="J70" s="2"/>
      <c r="K70" s="2"/>
      <c r="L70" s="2"/>
      <c r="M70" s="1"/>
    </row>
    <row r="71" spans="1:13" ht="36.75" customHeight="1" x14ac:dyDescent="0.3">
      <c r="A71" s="67">
        <v>26</v>
      </c>
      <c r="B71" s="62" t="s">
        <v>131</v>
      </c>
      <c r="C71" s="66">
        <v>920</v>
      </c>
      <c r="D71" s="67" t="s">
        <v>20</v>
      </c>
      <c r="E71" s="67" t="s">
        <v>132</v>
      </c>
      <c r="F71" s="80">
        <v>118000</v>
      </c>
      <c r="G71" s="84">
        <v>38900.019999999997</v>
      </c>
      <c r="H71" s="85">
        <f t="shared" ref="H71" si="5">G71/F71*100</f>
        <v>32.966118644067791</v>
      </c>
      <c r="I71" s="62"/>
      <c r="J71" s="2"/>
      <c r="K71" s="2"/>
      <c r="L71" s="2"/>
      <c r="M71" s="1"/>
    </row>
    <row r="72" spans="1:13" ht="18.75" x14ac:dyDescent="0.3">
      <c r="A72" s="73"/>
      <c r="B72" s="73" t="s">
        <v>57</v>
      </c>
      <c r="C72" s="74"/>
      <c r="D72" s="75"/>
      <c r="E72" s="75" t="s">
        <v>59</v>
      </c>
      <c r="F72" s="76"/>
      <c r="G72" s="73"/>
      <c r="H72" s="73"/>
      <c r="I72" s="73"/>
      <c r="J72" s="2"/>
      <c r="K72" s="2"/>
      <c r="L72" s="2"/>
      <c r="M72" s="1"/>
    </row>
    <row r="73" spans="1:13" ht="18.75" x14ac:dyDescent="0.3">
      <c r="A73" s="73"/>
      <c r="B73" s="73"/>
      <c r="C73" s="74"/>
      <c r="D73" s="75"/>
      <c r="E73" s="75"/>
      <c r="F73" s="76"/>
      <c r="G73" s="73"/>
      <c r="H73" s="73"/>
      <c r="I73" s="73"/>
      <c r="J73" s="2"/>
      <c r="K73" s="2"/>
      <c r="L73" s="2"/>
      <c r="M73" s="1"/>
    </row>
    <row r="74" spans="1:13" ht="19.5" customHeight="1" x14ac:dyDescent="0.3">
      <c r="A74" s="73"/>
      <c r="B74" s="73" t="s">
        <v>58</v>
      </c>
      <c r="C74" s="74"/>
      <c r="D74" s="75"/>
      <c r="E74" s="111" t="s">
        <v>60</v>
      </c>
      <c r="F74" s="111"/>
      <c r="G74" s="73"/>
      <c r="H74" s="73"/>
      <c r="I74" s="73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E67:E69"/>
    <mergeCell ref="E64:E66"/>
    <mergeCell ref="E61:E63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workbookViewId="0">
      <selection activeCell="G42" sqref="G42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03" t="s">
        <v>148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3" ht="44.2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3" ht="37.5" customHeight="1" x14ac:dyDescent="0.3">
      <c r="A3" s="137" t="s">
        <v>2</v>
      </c>
      <c r="B3" s="138" t="s">
        <v>0</v>
      </c>
      <c r="C3" s="140" t="s">
        <v>52</v>
      </c>
      <c r="D3" s="138" t="s">
        <v>1</v>
      </c>
      <c r="E3" s="138"/>
      <c r="F3" s="138"/>
      <c r="G3" s="145" t="s">
        <v>145</v>
      </c>
      <c r="H3" s="146"/>
      <c r="I3" s="146"/>
      <c r="J3" s="2"/>
      <c r="K3" s="2"/>
      <c r="L3" s="2"/>
      <c r="M3" s="1"/>
    </row>
    <row r="4" spans="1:13" ht="78" customHeight="1" x14ac:dyDescent="0.3">
      <c r="A4" s="137"/>
      <c r="B4" s="138"/>
      <c r="C4" s="141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21" t="s">
        <v>25</v>
      </c>
      <c r="B6" s="142" t="s">
        <v>146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9405387.3599999994</v>
      </c>
      <c r="H6" s="39">
        <f>H7+H8+H10+H9</f>
        <v>1189750.67</v>
      </c>
      <c r="I6" s="10">
        <f>H6/G6*100</f>
        <v>12.649672198083717</v>
      </c>
      <c r="J6" s="2"/>
      <c r="K6" s="2"/>
      <c r="L6" s="2"/>
      <c r="M6" s="1"/>
    </row>
    <row r="7" spans="1:13" ht="18.75" customHeight="1" thickBot="1" x14ac:dyDescent="0.35">
      <c r="A7" s="122"/>
      <c r="B7" s="143"/>
      <c r="C7" s="18" t="s">
        <v>54</v>
      </c>
      <c r="D7" s="9"/>
      <c r="E7" s="9" t="s">
        <v>7</v>
      </c>
      <c r="F7" s="9" t="s">
        <v>7</v>
      </c>
      <c r="G7" s="39">
        <f>G12</f>
        <v>0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22"/>
      <c r="B8" s="143"/>
      <c r="C8" s="18" t="s">
        <v>55</v>
      </c>
      <c r="D8" s="9"/>
      <c r="E8" s="9" t="s">
        <v>7</v>
      </c>
      <c r="F8" s="9" t="s">
        <v>7</v>
      </c>
      <c r="G8" s="39">
        <f>G13+G33</f>
        <v>50649.83</v>
      </c>
      <c r="H8" s="39">
        <f>H13+H33</f>
        <v>0</v>
      </c>
      <c r="I8" s="10">
        <f>H8/G8*100</f>
        <v>0</v>
      </c>
      <c r="J8" s="2"/>
      <c r="K8" s="2"/>
      <c r="L8" s="2"/>
      <c r="M8" s="1"/>
    </row>
    <row r="9" spans="1:13" ht="18.75" customHeight="1" thickBot="1" x14ac:dyDescent="0.35">
      <c r="A9" s="122"/>
      <c r="B9" s="143"/>
      <c r="C9" s="18" t="s">
        <v>56</v>
      </c>
      <c r="D9" s="9"/>
      <c r="E9" s="9" t="s">
        <v>7</v>
      </c>
      <c r="F9" s="9" t="s">
        <v>7</v>
      </c>
      <c r="G9" s="34">
        <f>G14</f>
        <v>9354737.5299999993</v>
      </c>
      <c r="H9" s="34">
        <f>H14</f>
        <v>1189750.67</v>
      </c>
      <c r="I9" s="10">
        <f>H9/G9*100</f>
        <v>12.718161960018135</v>
      </c>
      <c r="J9" s="2"/>
      <c r="K9" s="2"/>
      <c r="L9" s="2"/>
      <c r="M9" s="1"/>
    </row>
    <row r="10" spans="1:13" ht="22.5" customHeight="1" thickBot="1" x14ac:dyDescent="0.35">
      <c r="A10" s="123"/>
      <c r="B10" s="144"/>
      <c r="C10" s="18" t="s">
        <v>98</v>
      </c>
      <c r="D10" s="9"/>
      <c r="E10" s="9" t="s">
        <v>7</v>
      </c>
      <c r="F10" s="9" t="s">
        <v>7</v>
      </c>
      <c r="G10" s="34">
        <f>G15</f>
        <v>0</v>
      </c>
      <c r="H10" s="34">
        <f>H15</f>
        <v>0</v>
      </c>
      <c r="I10" s="10" t="e">
        <f>H10/G10*100</f>
        <v>#DIV/0!</v>
      </c>
      <c r="J10" s="2"/>
      <c r="K10" s="2"/>
      <c r="L10" s="2"/>
      <c r="M10" s="1"/>
    </row>
    <row r="11" spans="1:13" ht="30" customHeight="1" thickBot="1" x14ac:dyDescent="0.35">
      <c r="A11" s="121" t="s">
        <v>26</v>
      </c>
      <c r="B11" s="127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9354737.5299999993</v>
      </c>
      <c r="H11" s="34">
        <f>H12+H13+H15+H14</f>
        <v>1189750.67</v>
      </c>
      <c r="I11" s="10">
        <f>H11/G11*100</f>
        <v>12.718161960018135</v>
      </c>
      <c r="J11" s="2"/>
      <c r="K11" s="2"/>
      <c r="L11" s="2"/>
      <c r="M11" s="1"/>
    </row>
    <row r="12" spans="1:13" ht="19.5" customHeight="1" thickBot="1" x14ac:dyDescent="0.35">
      <c r="A12" s="122"/>
      <c r="B12" s="128"/>
      <c r="C12" s="18" t="s">
        <v>54</v>
      </c>
      <c r="D12" s="9"/>
      <c r="E12" s="9" t="s">
        <v>7</v>
      </c>
      <c r="F12" s="9" t="s">
        <v>7</v>
      </c>
      <c r="G12" s="34">
        <f>G22+G25</f>
        <v>0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22"/>
      <c r="B13" s="128"/>
      <c r="C13" s="18" t="s">
        <v>55</v>
      </c>
      <c r="D13" s="9"/>
      <c r="E13" s="9" t="s">
        <v>7</v>
      </c>
      <c r="F13" s="9" t="s">
        <v>7</v>
      </c>
      <c r="G13" s="34">
        <f>G23+G26</f>
        <v>0</v>
      </c>
      <c r="H13" s="34">
        <f>H23+H26</f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22"/>
      <c r="B14" s="128"/>
      <c r="C14" s="18" t="s">
        <v>56</v>
      </c>
      <c r="D14" s="9"/>
      <c r="E14" s="9" t="s">
        <v>7</v>
      </c>
      <c r="F14" s="9" t="s">
        <v>7</v>
      </c>
      <c r="G14" s="35">
        <f>G18+G21</f>
        <v>9354737.5299999993</v>
      </c>
      <c r="H14" s="35">
        <f>H18+H21</f>
        <v>1189750.67</v>
      </c>
      <c r="I14" s="10">
        <f t="shared" ref="I14" si="0">H14/G14*100</f>
        <v>12.718161960018135</v>
      </c>
      <c r="J14" s="2"/>
      <c r="K14" s="2"/>
      <c r="L14" s="2"/>
      <c r="M14" s="1"/>
    </row>
    <row r="15" spans="1:13" ht="21.75" customHeight="1" thickBot="1" x14ac:dyDescent="0.35">
      <c r="A15" s="123"/>
      <c r="B15" s="129"/>
      <c r="C15" s="18" t="s">
        <v>98</v>
      </c>
      <c r="D15" s="9"/>
      <c r="E15" s="9" t="s">
        <v>7</v>
      </c>
      <c r="F15" s="9" t="s">
        <v>7</v>
      </c>
      <c r="G15" s="35">
        <f>G24+G27+G30</f>
        <v>0</v>
      </c>
      <c r="H15" s="35">
        <f>H24+H27</f>
        <v>0</v>
      </c>
      <c r="I15" s="10" t="e">
        <f t="shared" ref="I15:I41" si="1">H15/G15*100</f>
        <v>#DIV/0!</v>
      </c>
      <c r="J15" s="2"/>
      <c r="K15" s="2"/>
      <c r="L15" s="2"/>
      <c r="M15" s="1"/>
    </row>
    <row r="16" spans="1:13" ht="4.5" customHeight="1" x14ac:dyDescent="0.3">
      <c r="A16" s="119" t="s">
        <v>27</v>
      </c>
      <c r="B16" s="139" t="s">
        <v>63</v>
      </c>
      <c r="C16" s="33"/>
      <c r="D16" s="116">
        <v>920</v>
      </c>
      <c r="E16" s="117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19"/>
      <c r="B17" s="139"/>
      <c r="C17" s="33"/>
      <c r="D17" s="116"/>
      <c r="E17" s="117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19"/>
      <c r="B18" s="139"/>
      <c r="C18" s="18" t="s">
        <v>56</v>
      </c>
      <c r="D18" s="116"/>
      <c r="E18" s="117"/>
      <c r="F18" s="32" t="s">
        <v>64</v>
      </c>
      <c r="G18" s="36">
        <v>9151734.8599999994</v>
      </c>
      <c r="H18" s="36">
        <v>1139000.01</v>
      </c>
      <c r="I18" s="10">
        <f>H18/G18*100</f>
        <v>12.445727803788232</v>
      </c>
      <c r="J18" s="2"/>
      <c r="K18" s="2"/>
      <c r="L18" s="2"/>
      <c r="M18" s="1"/>
    </row>
    <row r="19" spans="1:13" ht="9.75" customHeight="1" x14ac:dyDescent="0.3">
      <c r="A19" s="119" t="s">
        <v>48</v>
      </c>
      <c r="B19" s="130" t="s">
        <v>65</v>
      </c>
      <c r="C19" s="31"/>
      <c r="D19" s="116">
        <v>920</v>
      </c>
      <c r="E19" s="117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19"/>
      <c r="B20" s="130"/>
      <c r="C20" s="31"/>
      <c r="D20" s="116"/>
      <c r="E20" s="117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19"/>
      <c r="B21" s="130"/>
      <c r="C21" s="18" t="s">
        <v>56</v>
      </c>
      <c r="D21" s="116"/>
      <c r="E21" s="117"/>
      <c r="F21" s="32" t="s">
        <v>66</v>
      </c>
      <c r="G21" s="36">
        <v>203002.67</v>
      </c>
      <c r="H21" s="36">
        <v>50750.66</v>
      </c>
      <c r="I21" s="10">
        <f>H21/G21*100</f>
        <v>24.999996305467313</v>
      </c>
      <c r="J21" s="2"/>
      <c r="K21" s="2"/>
      <c r="L21" s="2"/>
      <c r="M21" s="1"/>
    </row>
    <row r="22" spans="1:13" ht="26.25" customHeight="1" thickBot="1" x14ac:dyDescent="0.35">
      <c r="A22" s="119" t="s">
        <v>48</v>
      </c>
      <c r="B22" s="134" t="s">
        <v>140</v>
      </c>
      <c r="C22" s="18" t="s">
        <v>54</v>
      </c>
      <c r="D22" s="116">
        <v>920</v>
      </c>
      <c r="E22" s="117" t="s">
        <v>20</v>
      </c>
      <c r="F22" s="23"/>
      <c r="G22" s="36"/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19"/>
      <c r="B23" s="135"/>
      <c r="C23" s="18" t="s">
        <v>55</v>
      </c>
      <c r="D23" s="116"/>
      <c r="E23" s="117"/>
      <c r="F23" s="24"/>
      <c r="G23" s="36"/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19"/>
      <c r="B24" s="136"/>
      <c r="C24" s="18" t="s">
        <v>98</v>
      </c>
      <c r="D24" s="116"/>
      <c r="E24" s="117"/>
      <c r="F24" s="43" t="s">
        <v>133</v>
      </c>
      <c r="G24" s="36"/>
      <c r="H24" s="36"/>
      <c r="I24" s="10">
        <v>0</v>
      </c>
      <c r="J24" s="2"/>
      <c r="K24" s="2"/>
      <c r="L24" s="2"/>
      <c r="M24" s="1"/>
    </row>
    <row r="25" spans="1:13" ht="26.25" customHeight="1" thickBot="1" x14ac:dyDescent="0.35">
      <c r="A25" s="121"/>
      <c r="B25" s="131" t="s">
        <v>105</v>
      </c>
      <c r="C25" s="18" t="s">
        <v>54</v>
      </c>
      <c r="D25" s="116">
        <v>920</v>
      </c>
      <c r="E25" s="117" t="s">
        <v>27</v>
      </c>
      <c r="F25" s="24"/>
      <c r="G25" s="36"/>
      <c r="H25" s="36"/>
      <c r="I25" s="10">
        <v>0</v>
      </c>
      <c r="J25" s="2"/>
      <c r="K25" s="2"/>
      <c r="L25" s="2"/>
      <c r="M25" s="1"/>
    </row>
    <row r="26" spans="1:13" ht="26.25" customHeight="1" thickBot="1" x14ac:dyDescent="0.35">
      <c r="A26" s="122"/>
      <c r="B26" s="132"/>
      <c r="C26" s="18" t="s">
        <v>55</v>
      </c>
      <c r="D26" s="116"/>
      <c r="E26" s="117"/>
      <c r="F26" s="24"/>
      <c r="G26" s="36"/>
      <c r="H26" s="36"/>
      <c r="I26" s="10">
        <v>0</v>
      </c>
      <c r="J26" s="2"/>
      <c r="K26" s="2"/>
      <c r="L26" s="2"/>
      <c r="M26" s="1"/>
    </row>
    <row r="27" spans="1:13" ht="26.25" customHeight="1" thickBot="1" x14ac:dyDescent="0.35">
      <c r="A27" s="122"/>
      <c r="B27" s="132"/>
      <c r="C27" s="18" t="s">
        <v>98</v>
      </c>
      <c r="D27" s="116"/>
      <c r="E27" s="117"/>
      <c r="F27" s="43" t="s">
        <v>99</v>
      </c>
      <c r="G27" s="36"/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19" t="s">
        <v>48</v>
      </c>
      <c r="B28" s="131" t="s">
        <v>101</v>
      </c>
      <c r="C28" s="31"/>
      <c r="D28" s="116">
        <v>920</v>
      </c>
      <c r="E28" s="117" t="s">
        <v>8</v>
      </c>
      <c r="F28" s="23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19"/>
      <c r="B29" s="132"/>
      <c r="C29" s="18" t="s">
        <v>55</v>
      </c>
      <c r="D29" s="116"/>
      <c r="E29" s="117"/>
      <c r="F29" s="24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19"/>
      <c r="B30" s="133"/>
      <c r="C30" s="18" t="s">
        <v>98</v>
      </c>
      <c r="D30" s="116"/>
      <c r="E30" s="117"/>
      <c r="F30" s="32" t="s">
        <v>73</v>
      </c>
      <c r="G30" s="36"/>
      <c r="H30" s="36"/>
      <c r="I30" s="10" t="e">
        <f t="shared" ref="I30" si="2">H30/G30*100</f>
        <v>#DIV/0!</v>
      </c>
      <c r="J30" s="2"/>
      <c r="K30" s="2"/>
      <c r="L30" s="2"/>
      <c r="M30" s="1"/>
    </row>
    <row r="31" spans="1:13" ht="24.75" customHeight="1" thickBot="1" x14ac:dyDescent="0.35">
      <c r="A31" s="121" t="s">
        <v>43</v>
      </c>
      <c r="B31" s="127" t="s">
        <v>18</v>
      </c>
      <c r="C31" s="17" t="s">
        <v>53</v>
      </c>
      <c r="D31" s="116"/>
      <c r="E31" s="117"/>
      <c r="F31" s="23"/>
      <c r="G31" s="36">
        <f>G32+G33+G34</f>
        <v>50649.83</v>
      </c>
      <c r="H31" s="36">
        <f>H32+H33+H34</f>
        <v>0</v>
      </c>
      <c r="I31" s="10">
        <v>0</v>
      </c>
      <c r="J31" s="2"/>
      <c r="K31" s="2"/>
      <c r="L31" s="2"/>
      <c r="M31" s="1"/>
    </row>
    <row r="32" spans="1:13" ht="20.25" thickBot="1" x14ac:dyDescent="0.35">
      <c r="A32" s="122"/>
      <c r="B32" s="128"/>
      <c r="C32" s="18" t="s">
        <v>54</v>
      </c>
      <c r="D32" s="116"/>
      <c r="E32" s="117"/>
      <c r="F32" s="24"/>
      <c r="G32" s="36"/>
      <c r="H32" s="36"/>
      <c r="I32" s="10"/>
      <c r="J32" s="2"/>
      <c r="K32" s="2"/>
      <c r="L32" s="2"/>
      <c r="M32" s="1"/>
    </row>
    <row r="33" spans="1:13" ht="20.25" thickBot="1" x14ac:dyDescent="0.35">
      <c r="A33" s="122"/>
      <c r="B33" s="128"/>
      <c r="C33" s="18" t="s">
        <v>55</v>
      </c>
      <c r="D33" s="116"/>
      <c r="E33" s="117"/>
      <c r="F33" s="32"/>
      <c r="G33" s="36">
        <f>G37+G41</f>
        <v>50649.83</v>
      </c>
      <c r="H33" s="36">
        <f>H37+H41</f>
        <v>0</v>
      </c>
      <c r="I33" s="10">
        <v>0</v>
      </c>
      <c r="J33" s="2"/>
      <c r="K33" s="2"/>
      <c r="L33" s="2"/>
      <c r="M33" s="1"/>
    </row>
    <row r="34" spans="1:13" ht="20.25" thickBot="1" x14ac:dyDescent="0.35">
      <c r="A34" s="123"/>
      <c r="B34" s="129"/>
      <c r="C34" s="18" t="s">
        <v>56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21" t="s">
        <v>35</v>
      </c>
      <c r="B35" s="124" t="s">
        <v>81</v>
      </c>
      <c r="C35" s="20"/>
      <c r="D35" s="116">
        <v>920</v>
      </c>
      <c r="E35" s="117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22"/>
      <c r="B36" s="125"/>
      <c r="C36" s="21"/>
      <c r="D36" s="116"/>
      <c r="E36" s="117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22"/>
      <c r="B37" s="125"/>
      <c r="C37" s="18" t="s">
        <v>55</v>
      </c>
      <c r="D37" s="116"/>
      <c r="E37" s="117"/>
      <c r="F37" s="32" t="s">
        <v>91</v>
      </c>
      <c r="G37" s="44">
        <v>42912</v>
      </c>
      <c r="H37" s="36">
        <v>0</v>
      </c>
      <c r="I37" s="10">
        <f t="shared" si="1"/>
        <v>0</v>
      </c>
      <c r="J37" s="2"/>
      <c r="K37" s="2"/>
      <c r="L37" s="2"/>
      <c r="M37" s="1"/>
    </row>
    <row r="38" spans="1:13" ht="20.25" customHeight="1" x14ac:dyDescent="0.3">
      <c r="A38" s="123"/>
      <c r="B38" s="126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19" t="s">
        <v>37</v>
      </c>
      <c r="B39" s="120" t="s">
        <v>85</v>
      </c>
      <c r="C39" s="38"/>
      <c r="D39" s="116">
        <v>920</v>
      </c>
      <c r="E39" s="117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19"/>
      <c r="B40" s="120"/>
      <c r="C40" s="38"/>
      <c r="D40" s="116"/>
      <c r="E40" s="117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19"/>
      <c r="B41" s="120"/>
      <c r="C41" s="18" t="s">
        <v>55</v>
      </c>
      <c r="D41" s="116"/>
      <c r="E41" s="117"/>
      <c r="F41" s="32" t="s">
        <v>92</v>
      </c>
      <c r="G41" s="36">
        <v>7737.83</v>
      </c>
      <c r="H41" s="36">
        <v>0</v>
      </c>
      <c r="I41" s="10">
        <f t="shared" si="1"/>
        <v>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57</v>
      </c>
      <c r="C43" s="2"/>
      <c r="D43" s="3"/>
      <c r="E43" s="5"/>
      <c r="F43" s="5" t="s">
        <v>59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58</v>
      </c>
      <c r="C45" s="2"/>
      <c r="D45" s="3"/>
      <c r="E45" s="5"/>
      <c r="F45" s="118" t="s">
        <v>60</v>
      </c>
      <c r="G45" s="118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39:A41"/>
    <mergeCell ref="B39:B41"/>
    <mergeCell ref="A35:A38"/>
    <mergeCell ref="B35:B38"/>
    <mergeCell ref="B31:B34"/>
    <mergeCell ref="A31:A34"/>
    <mergeCell ref="D31:D33"/>
    <mergeCell ref="E31:E33"/>
    <mergeCell ref="F45:G45"/>
    <mergeCell ref="D39:D41"/>
    <mergeCell ref="E39:E41"/>
    <mergeCell ref="D35:D37"/>
    <mergeCell ref="E35:E37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tabSelected="1" workbookViewId="0">
      <selection activeCell="B12" sqref="B12:B17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4" ht="44.2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4" ht="37.5" customHeight="1" x14ac:dyDescent="0.3">
      <c r="A3" s="137" t="s">
        <v>2</v>
      </c>
      <c r="B3" s="138" t="s">
        <v>0</v>
      </c>
      <c r="C3" s="140" t="s">
        <v>52</v>
      </c>
      <c r="D3" s="138" t="s">
        <v>1</v>
      </c>
      <c r="E3" s="138"/>
      <c r="F3" s="138"/>
      <c r="G3" s="145" t="s">
        <v>145</v>
      </c>
      <c r="H3" s="146"/>
      <c r="I3" s="164"/>
      <c r="J3" s="2"/>
      <c r="K3" s="2"/>
      <c r="L3" s="2"/>
      <c r="M3" s="1"/>
    </row>
    <row r="4" spans="1:14" ht="78" customHeight="1" x14ac:dyDescent="0.3">
      <c r="A4" s="137"/>
      <c r="B4" s="138"/>
      <c r="C4" s="141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21" t="s">
        <v>25</v>
      </c>
      <c r="B6" s="142" t="s">
        <v>146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53861461.359999999</v>
      </c>
      <c r="H6" s="39">
        <f>H7+H8+H9+H11+H10</f>
        <v>9916691.4499999993</v>
      </c>
      <c r="I6" s="10">
        <f t="shared" ref="I6:I9" si="0">H6/G6*100</f>
        <v>18.411478633523654</v>
      </c>
      <c r="J6" s="2"/>
      <c r="K6" s="2"/>
      <c r="L6" s="2"/>
      <c r="M6" s="1"/>
    </row>
    <row r="7" spans="1:14" ht="18.75" customHeight="1" thickBot="1" x14ac:dyDescent="0.35">
      <c r="A7" s="122"/>
      <c r="B7" s="143"/>
      <c r="C7" s="18" t="s">
        <v>54</v>
      </c>
      <c r="D7" s="9"/>
      <c r="E7" s="9" t="s">
        <v>7</v>
      </c>
      <c r="F7" s="9" t="s">
        <v>7</v>
      </c>
      <c r="G7" s="39">
        <f>G13</f>
        <v>0</v>
      </c>
      <c r="H7" s="39">
        <f>H13</f>
        <v>0</v>
      </c>
      <c r="I7" s="10">
        <v>0</v>
      </c>
      <c r="J7" s="2"/>
      <c r="K7" s="2"/>
      <c r="L7" s="2"/>
      <c r="M7" s="1"/>
      <c r="N7" s="46"/>
    </row>
    <row r="8" spans="1:14" ht="18.75" customHeight="1" thickBot="1" x14ac:dyDescent="0.35">
      <c r="A8" s="122"/>
      <c r="B8" s="143"/>
      <c r="C8" s="18" t="s">
        <v>55</v>
      </c>
      <c r="D8" s="9"/>
      <c r="E8" s="9" t="s">
        <v>7</v>
      </c>
      <c r="F8" s="9" t="s">
        <v>7</v>
      </c>
      <c r="G8" s="39">
        <f>G14+G55+G78</f>
        <v>50649.83</v>
      </c>
      <c r="H8" s="39">
        <f>H14+H55+H78</f>
        <v>0</v>
      </c>
      <c r="I8" s="10">
        <f t="shared" si="0"/>
        <v>0</v>
      </c>
      <c r="J8" s="2"/>
      <c r="K8" s="2"/>
      <c r="L8" s="47"/>
      <c r="M8" s="48"/>
      <c r="N8" s="48"/>
    </row>
    <row r="9" spans="1:14" ht="18.75" customHeight="1" thickBot="1" x14ac:dyDescent="0.35">
      <c r="A9" s="122"/>
      <c r="B9" s="143"/>
      <c r="C9" s="18" t="s">
        <v>56</v>
      </c>
      <c r="D9" s="9"/>
      <c r="E9" s="9" t="s">
        <v>7</v>
      </c>
      <c r="F9" s="9" t="s">
        <v>7</v>
      </c>
      <c r="G9" s="39">
        <f>G15</f>
        <v>9354737.5299999993</v>
      </c>
      <c r="H9" s="39">
        <f>H15</f>
        <v>1189750.67</v>
      </c>
      <c r="I9" s="10">
        <f t="shared" si="0"/>
        <v>12.718161960018135</v>
      </c>
      <c r="J9" s="2"/>
      <c r="K9" s="2"/>
      <c r="L9" s="47"/>
      <c r="M9" s="48"/>
      <c r="N9" s="48"/>
    </row>
    <row r="10" spans="1:14" ht="18.75" customHeight="1" thickBot="1" x14ac:dyDescent="0.35">
      <c r="A10" s="122"/>
      <c r="B10" s="143"/>
      <c r="C10" s="18" t="s">
        <v>98</v>
      </c>
      <c r="D10" s="9"/>
      <c r="E10" s="9"/>
      <c r="F10" s="9"/>
      <c r="G10" s="39">
        <f>G16</f>
        <v>0</v>
      </c>
      <c r="H10" s="39">
        <f>H16</f>
        <v>0</v>
      </c>
      <c r="I10" s="10">
        <v>0</v>
      </c>
      <c r="J10" s="2"/>
      <c r="K10" s="2"/>
      <c r="L10" s="47"/>
      <c r="M10" s="48"/>
      <c r="N10" s="48"/>
    </row>
    <row r="11" spans="1:14" ht="22.5" customHeight="1" thickBot="1" x14ac:dyDescent="0.35">
      <c r="A11" s="123"/>
      <c r="B11" s="144"/>
      <c r="C11" s="33" t="s">
        <v>62</v>
      </c>
      <c r="D11" s="9"/>
      <c r="E11" s="9" t="s">
        <v>7</v>
      </c>
      <c r="F11" s="9" t="s">
        <v>7</v>
      </c>
      <c r="G11" s="34">
        <f>G17+G57+G72+G80</f>
        <v>44456074</v>
      </c>
      <c r="H11" s="34">
        <f>H17+H57+H72+H80</f>
        <v>8726940.7799999993</v>
      </c>
      <c r="I11" s="10">
        <f>H11/G11*100</f>
        <v>19.630480145412747</v>
      </c>
      <c r="J11" s="2"/>
      <c r="K11" s="2"/>
      <c r="L11" s="47"/>
      <c r="M11" s="48"/>
      <c r="N11" s="48"/>
    </row>
    <row r="12" spans="1:14" ht="30" customHeight="1" thickBot="1" x14ac:dyDescent="0.35">
      <c r="A12" s="121" t="s">
        <v>26</v>
      </c>
      <c r="B12" s="127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49080294.530000001</v>
      </c>
      <c r="H12" s="34">
        <f>H13+H14+H15+H17+H16</f>
        <v>8903190.7799999993</v>
      </c>
      <c r="I12" s="10">
        <f t="shared" ref="I12" si="1">H12/G12*100</f>
        <v>18.14005165465742</v>
      </c>
      <c r="J12" s="2"/>
      <c r="K12" s="2"/>
      <c r="L12" s="47"/>
      <c r="M12" s="48"/>
      <c r="N12" s="48"/>
    </row>
    <row r="13" spans="1:14" ht="19.5" customHeight="1" thickBot="1" x14ac:dyDescent="0.35">
      <c r="A13" s="122"/>
      <c r="B13" s="128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0</v>
      </c>
      <c r="H13" s="34">
        <f>H43</f>
        <v>0</v>
      </c>
      <c r="I13" s="10" t="e">
        <f t="shared" ref="I13:I87" si="2">H13/G13*100</f>
        <v>#DIV/0!</v>
      </c>
      <c r="J13" s="2"/>
      <c r="K13" s="2"/>
      <c r="L13" s="47"/>
      <c r="M13" s="48"/>
      <c r="N13" s="48"/>
    </row>
    <row r="14" spans="1:14" ht="25.5" customHeight="1" thickBot="1" x14ac:dyDescent="0.35">
      <c r="A14" s="122"/>
      <c r="B14" s="128"/>
      <c r="C14" s="18" t="s">
        <v>55</v>
      </c>
      <c r="D14" s="8" t="s">
        <v>7</v>
      </c>
      <c r="E14" s="8" t="s">
        <v>7</v>
      </c>
      <c r="F14" s="8" t="s">
        <v>7</v>
      </c>
      <c r="G14" s="34">
        <f>G40</f>
        <v>0</v>
      </c>
      <c r="H14" s="34">
        <f>H39+H44</f>
        <v>0</v>
      </c>
      <c r="I14" s="10" t="e">
        <f t="shared" si="2"/>
        <v>#DIV/0!</v>
      </c>
      <c r="J14" s="2"/>
      <c r="K14" s="2"/>
      <c r="L14" s="47"/>
      <c r="M14" s="48"/>
      <c r="N14" s="48"/>
    </row>
    <row r="15" spans="1:14" ht="25.5" customHeight="1" thickBot="1" x14ac:dyDescent="0.35">
      <c r="A15" s="122"/>
      <c r="B15" s="128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</f>
        <v>9354737.5299999993</v>
      </c>
      <c r="H15" s="34">
        <f>H20+H23</f>
        <v>1189750.67</v>
      </c>
      <c r="I15" s="10">
        <f t="shared" si="2"/>
        <v>12.718161960018135</v>
      </c>
      <c r="J15" s="2"/>
      <c r="K15" s="2"/>
      <c r="L15" s="47"/>
      <c r="M15" s="48"/>
      <c r="N15" s="48"/>
    </row>
    <row r="16" spans="1:14" ht="25.5" customHeight="1" thickBot="1" x14ac:dyDescent="0.35">
      <c r="A16" s="122"/>
      <c r="B16" s="128"/>
      <c r="C16" s="18" t="s">
        <v>98</v>
      </c>
      <c r="D16" s="8" t="s">
        <v>7</v>
      </c>
      <c r="E16" s="8" t="s">
        <v>7</v>
      </c>
      <c r="F16" s="8" t="s">
        <v>7</v>
      </c>
      <c r="G16" s="34">
        <f>G41</f>
        <v>0</v>
      </c>
      <c r="H16" s="34">
        <f>H41</f>
        <v>0</v>
      </c>
      <c r="I16" s="10">
        <v>0</v>
      </c>
      <c r="J16" s="2"/>
      <c r="K16" s="2"/>
      <c r="L16" s="47"/>
      <c r="M16" s="48"/>
      <c r="N16" s="48"/>
    </row>
    <row r="17" spans="1:14" ht="21.75" customHeight="1" x14ac:dyDescent="0.3">
      <c r="A17" s="123"/>
      <c r="B17" s="129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G26+G29+G32+G35+G38+G42+G46+G49+G52</f>
        <v>39725557</v>
      </c>
      <c r="H17" s="35">
        <f>H26+H29+H32+H35+H38+H42+H46+H49+H52</f>
        <v>7713440.1099999994</v>
      </c>
      <c r="I17" s="10">
        <f t="shared" si="2"/>
        <v>19.416820536965659</v>
      </c>
      <c r="J17" s="2"/>
      <c r="K17" s="2"/>
      <c r="L17" s="49"/>
      <c r="M17" s="48"/>
      <c r="N17" s="48"/>
    </row>
    <row r="18" spans="1:14" ht="4.5" customHeight="1" x14ac:dyDescent="0.3">
      <c r="A18" s="119" t="s">
        <v>27</v>
      </c>
      <c r="B18" s="139" t="s">
        <v>63</v>
      </c>
      <c r="C18" s="33"/>
      <c r="D18" s="116">
        <v>920</v>
      </c>
      <c r="E18" s="117" t="s">
        <v>9</v>
      </c>
      <c r="F18" s="23"/>
      <c r="G18" s="36"/>
      <c r="H18" s="36"/>
      <c r="I18" s="10"/>
      <c r="J18" s="2"/>
      <c r="K18" s="2"/>
      <c r="L18" s="2"/>
      <c r="M18" s="1"/>
    </row>
    <row r="19" spans="1:14" ht="19.5" x14ac:dyDescent="0.3">
      <c r="A19" s="119"/>
      <c r="B19" s="139"/>
      <c r="C19" s="33"/>
      <c r="D19" s="116"/>
      <c r="E19" s="117"/>
      <c r="F19" s="24"/>
      <c r="G19" s="36"/>
      <c r="H19" s="36"/>
      <c r="I19" s="10"/>
      <c r="J19" s="2"/>
      <c r="K19" s="2"/>
      <c r="L19" s="2"/>
      <c r="M19" s="1"/>
    </row>
    <row r="20" spans="1:14" ht="39.75" customHeight="1" thickBot="1" x14ac:dyDescent="0.35">
      <c r="A20" s="119"/>
      <c r="B20" s="139"/>
      <c r="C20" s="18" t="s">
        <v>56</v>
      </c>
      <c r="D20" s="116"/>
      <c r="E20" s="117"/>
      <c r="F20" s="32" t="s">
        <v>64</v>
      </c>
      <c r="G20" s="36">
        <f>'иные источн'!G18</f>
        <v>9151734.8599999994</v>
      </c>
      <c r="H20" s="36">
        <f>'иные источн'!H18</f>
        <v>1139000.01</v>
      </c>
      <c r="I20" s="10">
        <f>H20/G20*100</f>
        <v>12.445727803788232</v>
      </c>
      <c r="J20" s="2"/>
      <c r="K20" s="2"/>
      <c r="L20" s="2"/>
      <c r="M20" s="1"/>
    </row>
    <row r="21" spans="1:14" ht="9.75" customHeight="1" x14ac:dyDescent="0.3">
      <c r="A21" s="119" t="s">
        <v>48</v>
      </c>
      <c r="B21" s="130" t="s">
        <v>65</v>
      </c>
      <c r="C21" s="31"/>
      <c r="D21" s="116">
        <v>920</v>
      </c>
      <c r="E21" s="117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19"/>
      <c r="B22" s="130"/>
      <c r="C22" s="31"/>
      <c r="D22" s="116"/>
      <c r="E22" s="117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19"/>
      <c r="B23" s="130"/>
      <c r="C23" s="18" t="s">
        <v>56</v>
      </c>
      <c r="D23" s="116"/>
      <c r="E23" s="117"/>
      <c r="F23" s="32" t="s">
        <v>66</v>
      </c>
      <c r="G23" s="36">
        <f>'иные источн'!G21</f>
        <v>203002.67</v>
      </c>
      <c r="H23" s="36">
        <f>'иные источн'!H21</f>
        <v>50750.66</v>
      </c>
      <c r="I23" s="10">
        <f>H23/G23*100</f>
        <v>24.999996305467313</v>
      </c>
      <c r="J23" s="2"/>
      <c r="K23" s="2"/>
      <c r="L23" s="2"/>
      <c r="M23" s="1"/>
    </row>
    <row r="24" spans="1:14" ht="19.5" x14ac:dyDescent="0.3">
      <c r="A24" s="119" t="s">
        <v>28</v>
      </c>
      <c r="B24" s="130" t="s">
        <v>67</v>
      </c>
      <c r="C24" s="31"/>
      <c r="D24" s="116">
        <v>920</v>
      </c>
      <c r="E24" s="117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19"/>
      <c r="B25" s="130"/>
      <c r="C25" s="31"/>
      <c r="D25" s="116"/>
      <c r="E25" s="117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19"/>
      <c r="B26" s="130"/>
      <c r="C26" s="33" t="s">
        <v>62</v>
      </c>
      <c r="D26" s="116"/>
      <c r="E26" s="117"/>
      <c r="F26" s="32" t="s">
        <v>68</v>
      </c>
      <c r="G26" s="36">
        <f>собственные!F14</f>
        <v>1000000</v>
      </c>
      <c r="H26" s="36">
        <f>собственные!G14</f>
        <v>331271.55</v>
      </c>
      <c r="I26" s="10">
        <f t="shared" si="2"/>
        <v>33.127154999999995</v>
      </c>
      <c r="J26" s="2"/>
      <c r="K26" s="2"/>
      <c r="L26" s="2"/>
      <c r="M26" s="1"/>
    </row>
    <row r="27" spans="1:14" ht="24.75" customHeight="1" x14ac:dyDescent="0.3">
      <c r="A27" s="119" t="s">
        <v>49</v>
      </c>
      <c r="B27" s="130" t="s">
        <v>70</v>
      </c>
      <c r="C27" s="33"/>
      <c r="D27" s="116">
        <v>920</v>
      </c>
      <c r="E27" s="117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19"/>
      <c r="B28" s="130"/>
      <c r="C28" s="31"/>
      <c r="D28" s="116"/>
      <c r="E28" s="117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19"/>
      <c r="B29" s="130"/>
      <c r="C29" s="33" t="s">
        <v>62</v>
      </c>
      <c r="D29" s="116"/>
      <c r="E29" s="117"/>
      <c r="F29" s="32" t="s">
        <v>69</v>
      </c>
      <c r="G29" s="36">
        <f>собственные!F17</f>
        <v>800000</v>
      </c>
      <c r="H29" s="36">
        <f>собственные!G17</f>
        <v>192129.24</v>
      </c>
      <c r="I29" s="10">
        <f t="shared" si="2"/>
        <v>24.016155000000001</v>
      </c>
      <c r="J29" s="2"/>
      <c r="K29" s="2"/>
      <c r="L29" s="2"/>
      <c r="M29" s="1"/>
    </row>
    <row r="30" spans="1:14" ht="34.5" customHeight="1" x14ac:dyDescent="0.3">
      <c r="A30" s="119" t="s">
        <v>29</v>
      </c>
      <c r="B30" s="130" t="s">
        <v>71</v>
      </c>
      <c r="C30" s="31"/>
      <c r="D30" s="116">
        <v>920</v>
      </c>
      <c r="E30" s="117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19"/>
      <c r="B31" s="130"/>
      <c r="C31" s="31"/>
      <c r="D31" s="116"/>
      <c r="E31" s="117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19"/>
      <c r="B32" s="130"/>
      <c r="C32" s="33" t="s">
        <v>62</v>
      </c>
      <c r="D32" s="116"/>
      <c r="E32" s="117"/>
      <c r="F32" s="32" t="s">
        <v>95</v>
      </c>
      <c r="G32" s="36">
        <f>собственные!F20</f>
        <v>9600000</v>
      </c>
      <c r="H32" s="36">
        <f>собственные!G20</f>
        <v>3013514.46</v>
      </c>
      <c r="I32" s="10">
        <f t="shared" si="2"/>
        <v>31.390775625</v>
      </c>
      <c r="J32" s="2"/>
      <c r="K32" s="2"/>
      <c r="L32" s="2"/>
      <c r="M32" s="1"/>
    </row>
    <row r="33" spans="1:13" ht="11.25" customHeight="1" x14ac:dyDescent="0.3">
      <c r="A33" s="119" t="s">
        <v>50</v>
      </c>
      <c r="B33" s="124" t="s">
        <v>72</v>
      </c>
      <c r="C33" s="20"/>
      <c r="D33" s="116">
        <v>920</v>
      </c>
      <c r="E33" s="117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19"/>
      <c r="B34" s="125"/>
      <c r="C34" s="18" t="s">
        <v>98</v>
      </c>
      <c r="D34" s="116"/>
      <c r="E34" s="117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19"/>
      <c r="B35" s="126"/>
      <c r="C35" s="33" t="s">
        <v>62</v>
      </c>
      <c r="D35" s="116"/>
      <c r="E35" s="117"/>
      <c r="F35" s="32" t="s">
        <v>73</v>
      </c>
      <c r="G35" s="36">
        <f>собственные!F23</f>
        <v>11261335</v>
      </c>
      <c r="H35" s="36">
        <f>собственные!G23</f>
        <v>643010.86</v>
      </c>
      <c r="I35" s="10">
        <f t="shared" si="2"/>
        <v>5.7098990483810317</v>
      </c>
      <c r="J35" s="2"/>
      <c r="K35" s="2"/>
      <c r="L35" s="2"/>
      <c r="M35" s="1"/>
    </row>
    <row r="36" spans="1:13" ht="19.5" x14ac:dyDescent="0.3">
      <c r="A36" s="119" t="s">
        <v>51</v>
      </c>
      <c r="B36" s="130" t="s">
        <v>74</v>
      </c>
      <c r="C36" s="20"/>
      <c r="D36" s="160">
        <v>920</v>
      </c>
      <c r="E36" s="150" t="s">
        <v>8</v>
      </c>
      <c r="F36" s="24"/>
      <c r="G36" s="36"/>
      <c r="H36" s="36"/>
      <c r="I36" s="10"/>
      <c r="J36" s="2"/>
      <c r="K36" s="2"/>
      <c r="L36" s="2"/>
      <c r="M36" s="1"/>
    </row>
    <row r="37" spans="1:13" ht="19.5" x14ac:dyDescent="0.3">
      <c r="A37" s="119"/>
      <c r="B37" s="130"/>
      <c r="C37" s="21"/>
      <c r="D37" s="161"/>
      <c r="E37" s="151"/>
      <c r="F37" s="24"/>
      <c r="G37" s="36"/>
      <c r="H37" s="36"/>
      <c r="I37" s="10"/>
      <c r="J37" s="2"/>
      <c r="K37" s="2"/>
      <c r="L37" s="2"/>
      <c r="M37" s="1"/>
    </row>
    <row r="38" spans="1:13" ht="19.5" x14ac:dyDescent="0.3">
      <c r="A38" s="119"/>
      <c r="B38" s="130"/>
      <c r="C38" s="33" t="s">
        <v>62</v>
      </c>
      <c r="D38" s="162"/>
      <c r="E38" s="152"/>
      <c r="F38" s="32" t="s">
        <v>75</v>
      </c>
      <c r="G38" s="36">
        <f>собственные!F26</f>
        <v>500000</v>
      </c>
      <c r="H38" s="36">
        <f>собственные!G26</f>
        <v>0</v>
      </c>
      <c r="I38" s="10">
        <f t="shared" ref="I38" si="3">H38/G38*100</f>
        <v>0</v>
      </c>
      <c r="J38" s="2"/>
      <c r="K38" s="2"/>
      <c r="L38" s="2"/>
      <c r="M38" s="1"/>
    </row>
    <row r="39" spans="1:13" ht="20.25" thickBot="1" x14ac:dyDescent="0.35">
      <c r="A39" s="119" t="s">
        <v>48</v>
      </c>
      <c r="B39" s="131" t="s">
        <v>143</v>
      </c>
      <c r="C39" s="18" t="s">
        <v>54</v>
      </c>
      <c r="D39" s="116">
        <v>920</v>
      </c>
      <c r="E39" s="117" t="s">
        <v>8</v>
      </c>
      <c r="F39" s="23"/>
      <c r="G39" s="36">
        <f>'иные источн'!G22</f>
        <v>0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19"/>
      <c r="B40" s="132"/>
      <c r="C40" s="18" t="s">
        <v>55</v>
      </c>
      <c r="D40" s="116"/>
      <c r="E40" s="117"/>
      <c r="F40" s="24"/>
      <c r="G40" s="36">
        <f>'иные источн'!G23</f>
        <v>0</v>
      </c>
      <c r="H40" s="36">
        <f>'иные источн'!H23</f>
        <v>0</v>
      </c>
      <c r="I40" s="10"/>
      <c r="J40" s="2"/>
      <c r="K40" s="2"/>
      <c r="L40" s="2"/>
      <c r="M40" s="1"/>
    </row>
    <row r="41" spans="1:13" ht="20.25" thickBot="1" x14ac:dyDescent="0.35">
      <c r="A41" s="119"/>
      <c r="B41" s="132"/>
      <c r="C41" s="18" t="s">
        <v>98</v>
      </c>
      <c r="D41" s="116"/>
      <c r="E41" s="117"/>
      <c r="F41" s="24"/>
      <c r="G41" s="36">
        <f>'иные источн'!G24</f>
        <v>0</v>
      </c>
      <c r="H41" s="36">
        <f>'иные источн'!H24</f>
        <v>0</v>
      </c>
      <c r="I41" s="10"/>
      <c r="J41" s="2"/>
      <c r="K41" s="2"/>
      <c r="L41" s="2"/>
      <c r="M41" s="1"/>
    </row>
    <row r="42" spans="1:13" ht="19.5" x14ac:dyDescent="0.3">
      <c r="A42" s="119"/>
      <c r="B42" s="133"/>
      <c r="C42" s="33" t="s">
        <v>62</v>
      </c>
      <c r="D42" s="116"/>
      <c r="E42" s="117"/>
      <c r="F42" s="50" t="s">
        <v>133</v>
      </c>
      <c r="G42" s="36">
        <f>собственные!F29</f>
        <v>0</v>
      </c>
      <c r="H42" s="36">
        <f>собственные!G29</f>
        <v>0</v>
      </c>
      <c r="I42" s="10" t="e">
        <f t="shared" ref="I42" si="4">H42/G42*100</f>
        <v>#DIV/0!</v>
      </c>
      <c r="J42" s="2"/>
      <c r="K42" s="2"/>
      <c r="L42" s="2"/>
      <c r="M42" s="1"/>
    </row>
    <row r="43" spans="1:13" ht="20.25" thickBot="1" x14ac:dyDescent="0.35">
      <c r="A43" s="119" t="s">
        <v>48</v>
      </c>
      <c r="B43" s="153" t="s">
        <v>126</v>
      </c>
      <c r="C43" s="18" t="s">
        <v>54</v>
      </c>
      <c r="D43" s="116">
        <v>920</v>
      </c>
      <c r="E43" s="117" t="s">
        <v>8</v>
      </c>
      <c r="F43" s="23"/>
      <c r="G43" s="36">
        <f>'иные источн'!G25</f>
        <v>0</v>
      </c>
      <c r="H43" s="36">
        <f>'иные источн'!H25</f>
        <v>0</v>
      </c>
      <c r="I43" s="10"/>
      <c r="J43" s="2"/>
      <c r="K43" s="2"/>
      <c r="L43" s="2"/>
      <c r="M43" s="1"/>
    </row>
    <row r="44" spans="1:13" ht="20.25" thickBot="1" x14ac:dyDescent="0.35">
      <c r="A44" s="119"/>
      <c r="B44" s="154"/>
      <c r="C44" s="18" t="s">
        <v>55</v>
      </c>
      <c r="D44" s="116"/>
      <c r="E44" s="117"/>
      <c r="F44" s="24"/>
      <c r="G44" s="36">
        <f>'иные источн'!G26</f>
        <v>0</v>
      </c>
      <c r="H44" s="36">
        <f>'иные источн'!H26</f>
        <v>0</v>
      </c>
      <c r="I44" s="10"/>
      <c r="J44" s="2"/>
      <c r="K44" s="2"/>
      <c r="L44" s="2"/>
      <c r="M44" s="1"/>
    </row>
    <row r="45" spans="1:13" ht="20.25" thickBot="1" x14ac:dyDescent="0.35">
      <c r="A45" s="119"/>
      <c r="B45" s="154"/>
      <c r="C45" s="18" t="s">
        <v>98</v>
      </c>
      <c r="D45" s="116"/>
      <c r="E45" s="117"/>
      <c r="F45" s="24"/>
      <c r="G45" s="36">
        <v>0</v>
      </c>
      <c r="H45" s="36">
        <f>'иные источн'!H27</f>
        <v>0</v>
      </c>
      <c r="I45" s="10"/>
      <c r="J45" s="2"/>
      <c r="K45" s="2"/>
      <c r="L45" s="2"/>
      <c r="M45" s="1"/>
    </row>
    <row r="46" spans="1:13" ht="19.5" x14ac:dyDescent="0.3">
      <c r="A46" s="119"/>
      <c r="B46" s="155"/>
      <c r="C46" s="33" t="s">
        <v>62</v>
      </c>
      <c r="D46" s="116"/>
      <c r="E46" s="117"/>
      <c r="F46" s="32" t="s">
        <v>127</v>
      </c>
      <c r="G46" s="36">
        <f>собственные!F31</f>
        <v>0</v>
      </c>
      <c r="H46" s="36">
        <f>собственные!G31</f>
        <v>0</v>
      </c>
      <c r="I46" s="10">
        <v>0</v>
      </c>
      <c r="J46" s="2"/>
      <c r="K46" s="2"/>
      <c r="L46" s="2"/>
      <c r="M46" s="1"/>
    </row>
    <row r="47" spans="1:13" ht="19.5" x14ac:dyDescent="0.3">
      <c r="A47" s="121"/>
      <c r="B47" s="157" t="s">
        <v>102</v>
      </c>
      <c r="C47" s="41"/>
      <c r="D47" s="160">
        <v>920</v>
      </c>
      <c r="E47" s="150" t="s">
        <v>24</v>
      </c>
      <c r="F47" s="24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22"/>
      <c r="B48" s="158"/>
      <c r="C48" s="41"/>
      <c r="D48" s="161"/>
      <c r="E48" s="151"/>
      <c r="F48" s="24"/>
      <c r="G48" s="36"/>
      <c r="H48" s="36"/>
      <c r="I48" s="10"/>
      <c r="J48" s="2"/>
      <c r="K48" s="2"/>
      <c r="L48" s="2"/>
      <c r="M48" s="1"/>
    </row>
    <row r="49" spans="1:13" ht="24.75" customHeight="1" x14ac:dyDescent="0.3">
      <c r="A49" s="123"/>
      <c r="B49" s="159"/>
      <c r="C49" s="33" t="s">
        <v>62</v>
      </c>
      <c r="D49" s="162"/>
      <c r="E49" s="152"/>
      <c r="F49" s="32" t="s">
        <v>100</v>
      </c>
      <c r="G49" s="36"/>
      <c r="H49" s="36"/>
      <c r="I49" s="10"/>
      <c r="J49" s="2"/>
      <c r="K49" s="2"/>
      <c r="L49" s="2"/>
      <c r="M49" s="1"/>
    </row>
    <row r="50" spans="1:13" ht="19.5" customHeight="1" x14ac:dyDescent="0.3">
      <c r="A50" s="119" t="s">
        <v>51</v>
      </c>
      <c r="B50" s="163" t="s">
        <v>144</v>
      </c>
      <c r="C50" s="20"/>
      <c r="D50" s="160">
        <v>920</v>
      </c>
      <c r="E50" s="150" t="s">
        <v>8</v>
      </c>
      <c r="F50" s="24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19"/>
      <c r="B51" s="163"/>
      <c r="C51" s="21"/>
      <c r="D51" s="161"/>
      <c r="E51" s="151"/>
      <c r="F51" s="24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19"/>
      <c r="B52" s="163"/>
      <c r="C52" s="33" t="s">
        <v>62</v>
      </c>
      <c r="D52" s="162"/>
      <c r="E52" s="152"/>
      <c r="F52" s="32" t="s">
        <v>128</v>
      </c>
      <c r="G52" s="36">
        <f>собственные!F30</f>
        <v>16564222</v>
      </c>
      <c r="H52" s="36">
        <f>собственные!G30</f>
        <v>3533514</v>
      </c>
      <c r="I52" s="10">
        <v>0</v>
      </c>
      <c r="J52" s="2"/>
      <c r="K52" s="2"/>
      <c r="L52" s="2"/>
      <c r="M52" s="1"/>
    </row>
    <row r="53" spans="1:13" ht="20.25" thickBot="1" x14ac:dyDescent="0.35">
      <c r="A53" s="121" t="s">
        <v>30</v>
      </c>
      <c r="B53" s="127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3133003</v>
      </c>
      <c r="H53" s="37">
        <f>H54+H55+H56+H57</f>
        <v>700000</v>
      </c>
      <c r="I53" s="10">
        <f t="shared" si="2"/>
        <v>22.342781031489597</v>
      </c>
      <c r="J53" s="2"/>
      <c r="K53" s="2"/>
      <c r="L53" s="2"/>
      <c r="M53" s="1"/>
    </row>
    <row r="54" spans="1:13" ht="20.25" thickBot="1" x14ac:dyDescent="0.35">
      <c r="A54" s="122"/>
      <c r="B54" s="128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22"/>
      <c r="B55" s="128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22"/>
      <c r="B56" s="128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23"/>
      <c r="B57" s="129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3133003</v>
      </c>
      <c r="H57" s="35">
        <f>H60+H65+H63+H64</f>
        <v>700000</v>
      </c>
      <c r="I57" s="10">
        <f t="shared" si="2"/>
        <v>22.342781031489597</v>
      </c>
      <c r="J57" s="2"/>
      <c r="K57" s="2"/>
      <c r="L57" s="2"/>
      <c r="M57" s="1"/>
    </row>
    <row r="58" spans="1:13" ht="19.5" x14ac:dyDescent="0.3">
      <c r="A58" s="119" t="s">
        <v>31</v>
      </c>
      <c r="B58" s="130" t="s">
        <v>76</v>
      </c>
      <c r="C58" s="31"/>
      <c r="D58" s="116">
        <v>920</v>
      </c>
      <c r="E58" s="117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19"/>
      <c r="B59" s="130"/>
      <c r="C59" s="31"/>
      <c r="D59" s="116"/>
      <c r="E59" s="117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19"/>
      <c r="B60" s="130"/>
      <c r="C60" s="33" t="s">
        <v>62</v>
      </c>
      <c r="D60" s="116"/>
      <c r="E60" s="117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21"/>
      <c r="B61" s="130" t="s">
        <v>77</v>
      </c>
      <c r="C61" s="20"/>
      <c r="D61" s="160">
        <v>920</v>
      </c>
      <c r="E61" s="150" t="s">
        <v>14</v>
      </c>
      <c r="F61" s="150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22"/>
      <c r="B62" s="130"/>
      <c r="C62" s="21"/>
      <c r="D62" s="161"/>
      <c r="E62" s="151"/>
      <c r="F62" s="151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23"/>
      <c r="B63" s="130"/>
      <c r="C63" s="33" t="s">
        <v>62</v>
      </c>
      <c r="D63" s="162"/>
      <c r="E63" s="152"/>
      <c r="F63" s="152"/>
      <c r="G63" s="36">
        <f>собственные!F38</f>
        <v>884445</v>
      </c>
      <c r="H63" s="36">
        <f>собственные!G38</f>
        <v>0</v>
      </c>
      <c r="I63" s="10">
        <f t="shared" ref="I63:I64" si="5">H63/G63*100</f>
        <v>0</v>
      </c>
      <c r="J63" s="2"/>
      <c r="K63" s="2"/>
      <c r="L63" s="2"/>
      <c r="M63" s="1"/>
    </row>
    <row r="64" spans="1:13" ht="87.75" customHeight="1" x14ac:dyDescent="0.3">
      <c r="A64" s="45"/>
      <c r="B64" s="31" t="s">
        <v>96</v>
      </c>
      <c r="C64" s="33" t="s">
        <v>62</v>
      </c>
      <c r="D64" s="32" t="s">
        <v>90</v>
      </c>
      <c r="E64" s="32" t="s">
        <v>11</v>
      </c>
      <c r="F64" s="24" t="s">
        <v>97</v>
      </c>
      <c r="G64" s="36">
        <f>собственные!F41</f>
        <v>2248558</v>
      </c>
      <c r="H64" s="36">
        <f>собственные!G41</f>
        <v>700000</v>
      </c>
      <c r="I64" s="10">
        <f t="shared" si="5"/>
        <v>31.131062663271301</v>
      </c>
      <c r="J64" s="2"/>
      <c r="K64" s="2"/>
      <c r="L64" s="2"/>
      <c r="M64" s="1"/>
    </row>
    <row r="65" spans="1:13" ht="7.5" customHeight="1" x14ac:dyDescent="0.3">
      <c r="A65" s="119" t="s">
        <v>32</v>
      </c>
      <c r="B65" s="130" t="s">
        <v>78</v>
      </c>
      <c r="C65" s="31"/>
      <c r="D65" s="116">
        <v>920</v>
      </c>
      <c r="E65" s="117" t="s">
        <v>11</v>
      </c>
      <c r="F65" s="23"/>
      <c r="G65" s="165">
        <v>0</v>
      </c>
      <c r="H65" s="165">
        <v>0</v>
      </c>
      <c r="I65" s="10"/>
      <c r="J65" s="2"/>
      <c r="K65" s="2"/>
      <c r="L65" s="2"/>
      <c r="M65" s="1"/>
    </row>
    <row r="66" spans="1:13" ht="6.75" customHeight="1" x14ac:dyDescent="0.3">
      <c r="A66" s="119"/>
      <c r="B66" s="130"/>
      <c r="C66" s="31"/>
      <c r="D66" s="116"/>
      <c r="E66" s="117"/>
      <c r="F66" s="24"/>
      <c r="G66" s="166"/>
      <c r="H66" s="166"/>
      <c r="I66" s="10"/>
      <c r="J66" s="2"/>
      <c r="K66" s="2"/>
      <c r="L66" s="2"/>
      <c r="M66" s="1"/>
    </row>
    <row r="67" spans="1:13" ht="25.5" customHeight="1" thickBot="1" x14ac:dyDescent="0.35">
      <c r="A67" s="119"/>
      <c r="B67" s="130"/>
      <c r="C67" s="33" t="s">
        <v>62</v>
      </c>
      <c r="D67" s="116"/>
      <c r="E67" s="117"/>
      <c r="F67" s="32" t="s">
        <v>79</v>
      </c>
      <c r="G67" s="167"/>
      <c r="H67" s="167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21" t="s">
        <v>33</v>
      </c>
      <c r="B68" s="127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183800</v>
      </c>
      <c r="H68" s="37">
        <f>H69+H70+H71+H72</f>
        <v>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22"/>
      <c r="B69" s="128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22"/>
      <c r="B70" s="128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22"/>
      <c r="B71" s="128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23"/>
      <c r="B72" s="129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6">G75</f>
        <v>183800</v>
      </c>
      <c r="H72" s="35">
        <f t="shared" si="6"/>
        <v>0</v>
      </c>
      <c r="I72" s="10">
        <f t="shared" si="2"/>
        <v>0</v>
      </c>
      <c r="J72" s="2"/>
      <c r="K72" s="2"/>
      <c r="L72" s="2"/>
      <c r="M72" s="1"/>
    </row>
    <row r="73" spans="1:13" ht="35.25" customHeight="1" x14ac:dyDescent="0.3">
      <c r="A73" s="119" t="s">
        <v>34</v>
      </c>
      <c r="B73" s="120" t="s">
        <v>80</v>
      </c>
      <c r="C73" s="38"/>
      <c r="D73" s="116">
        <v>920</v>
      </c>
      <c r="E73" s="117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19"/>
      <c r="B74" s="120"/>
      <c r="C74" s="38"/>
      <c r="D74" s="116"/>
      <c r="E74" s="117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19"/>
      <c r="B75" s="120"/>
      <c r="C75" s="33" t="s">
        <v>62</v>
      </c>
      <c r="D75" s="116"/>
      <c r="E75" s="117"/>
      <c r="F75" s="32" t="s">
        <v>17</v>
      </c>
      <c r="G75" s="36">
        <f>собственные!F43</f>
        <v>183800</v>
      </c>
      <c r="H75" s="36">
        <f>собственные!G43</f>
        <v>0</v>
      </c>
      <c r="I75" s="10">
        <f t="shared" si="2"/>
        <v>0</v>
      </c>
      <c r="J75" s="2"/>
      <c r="K75" s="2"/>
      <c r="L75" s="2"/>
      <c r="M75" s="1"/>
    </row>
    <row r="76" spans="1:13" ht="20.25" thickBot="1" x14ac:dyDescent="0.35">
      <c r="A76" s="121" t="s">
        <v>43</v>
      </c>
      <c r="B76" s="127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1464363.83</v>
      </c>
      <c r="H76" s="37">
        <f>H77+H78+H79+H80</f>
        <v>313500.67000000004</v>
      </c>
      <c r="I76" s="10">
        <f t="shared" si="2"/>
        <v>21.40865975909826</v>
      </c>
      <c r="J76" s="2"/>
      <c r="K76" s="2"/>
      <c r="L76" s="2"/>
      <c r="M76" s="1"/>
    </row>
    <row r="77" spans="1:13" ht="20.25" thickBot="1" x14ac:dyDescent="0.4">
      <c r="A77" s="122"/>
      <c r="B77" s="128"/>
      <c r="C77" s="18" t="s">
        <v>54</v>
      </c>
      <c r="D77" s="8" t="s">
        <v>7</v>
      </c>
      <c r="E77" s="8" t="s">
        <v>7</v>
      </c>
      <c r="F77" s="8" t="s">
        <v>7</v>
      </c>
      <c r="G77" s="42"/>
      <c r="H77" s="42"/>
      <c r="I77" s="10"/>
      <c r="J77" s="2"/>
      <c r="K77" s="2"/>
      <c r="L77" s="2"/>
      <c r="M77" s="1"/>
    </row>
    <row r="78" spans="1:13" ht="20.25" thickBot="1" x14ac:dyDescent="0.4">
      <c r="A78" s="122"/>
      <c r="B78" s="128"/>
      <c r="C78" s="18" t="s">
        <v>55</v>
      </c>
      <c r="D78" s="8" t="s">
        <v>7</v>
      </c>
      <c r="E78" s="8" t="s">
        <v>7</v>
      </c>
      <c r="F78" s="8" t="s">
        <v>7</v>
      </c>
      <c r="G78" s="42">
        <f>G83+G86</f>
        <v>50649.83</v>
      </c>
      <c r="H78" s="42">
        <f>H83+H86</f>
        <v>0</v>
      </c>
      <c r="I78" s="10">
        <f t="shared" si="2"/>
        <v>0</v>
      </c>
      <c r="J78" s="2"/>
      <c r="K78" s="2"/>
      <c r="L78" s="2"/>
      <c r="M78" s="1"/>
    </row>
    <row r="79" spans="1:13" ht="20.25" thickBot="1" x14ac:dyDescent="0.4">
      <c r="A79" s="122"/>
      <c r="B79" s="128"/>
      <c r="C79" s="18" t="s">
        <v>56</v>
      </c>
      <c r="D79" s="8" t="s">
        <v>7</v>
      </c>
      <c r="E79" s="8" t="s">
        <v>7</v>
      </c>
      <c r="F79" s="8" t="s">
        <v>7</v>
      </c>
      <c r="G79" s="42"/>
      <c r="H79" s="42"/>
      <c r="I79" s="10"/>
      <c r="J79" s="2"/>
      <c r="K79" s="2"/>
      <c r="L79" s="2"/>
      <c r="M79" s="1"/>
    </row>
    <row r="80" spans="1:13" ht="19.5" x14ac:dyDescent="0.3">
      <c r="A80" s="123"/>
      <c r="B80" s="129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1413714</v>
      </c>
      <c r="H80" s="34">
        <f>H84+H87+H90+H93+H96+H98+H104+H101</f>
        <v>313500.67000000004</v>
      </c>
      <c r="I80" s="10">
        <f t="shared" si="2"/>
        <v>22.175678390395799</v>
      </c>
      <c r="J80" s="2"/>
      <c r="K80" s="2"/>
      <c r="L80" s="2"/>
      <c r="M80" s="1"/>
    </row>
    <row r="81" spans="1:13" ht="2.25" customHeight="1" x14ac:dyDescent="0.3">
      <c r="A81" s="121" t="s">
        <v>35</v>
      </c>
      <c r="B81" s="124" t="s">
        <v>81</v>
      </c>
      <c r="C81" s="20"/>
      <c r="D81" s="116">
        <v>920</v>
      </c>
      <c r="E81" s="117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22"/>
      <c r="B82" s="125"/>
      <c r="C82" s="21"/>
      <c r="D82" s="116"/>
      <c r="E82" s="117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22"/>
      <c r="B83" s="125"/>
      <c r="C83" s="18" t="s">
        <v>55</v>
      </c>
      <c r="D83" s="116"/>
      <c r="E83" s="117"/>
      <c r="F83" s="32" t="s">
        <v>91</v>
      </c>
      <c r="G83" s="36">
        <f>'иные источн'!G37</f>
        <v>42912</v>
      </c>
      <c r="H83" s="36">
        <f>'иные источн'!H37</f>
        <v>0</v>
      </c>
      <c r="I83" s="10">
        <f t="shared" si="2"/>
        <v>0</v>
      </c>
      <c r="J83" s="2"/>
      <c r="K83" s="2"/>
      <c r="L83" s="2"/>
      <c r="M83" s="1"/>
    </row>
    <row r="84" spans="1:13" ht="20.25" customHeight="1" x14ac:dyDescent="0.3">
      <c r="A84" s="123"/>
      <c r="B84" s="126"/>
      <c r="C84" s="33" t="s">
        <v>62</v>
      </c>
      <c r="D84" s="28"/>
      <c r="E84" s="29"/>
      <c r="F84" s="32" t="s">
        <v>82</v>
      </c>
      <c r="G84" s="36">
        <f>собственные!F47</f>
        <v>30000</v>
      </c>
      <c r="H84" s="36">
        <f>собственные!G47</f>
        <v>0</v>
      </c>
      <c r="I84" s="10">
        <f t="shared" ref="I84" si="7">H84/G84*100</f>
        <v>0</v>
      </c>
      <c r="J84" s="2"/>
      <c r="K84" s="2"/>
      <c r="L84" s="2"/>
      <c r="M84" s="1"/>
    </row>
    <row r="85" spans="1:13" ht="27.75" customHeight="1" x14ac:dyDescent="0.3">
      <c r="A85" s="119" t="s">
        <v>37</v>
      </c>
      <c r="B85" s="120" t="s">
        <v>85</v>
      </c>
      <c r="C85" s="38"/>
      <c r="D85" s="116">
        <v>920</v>
      </c>
      <c r="E85" s="117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19"/>
      <c r="B86" s="120"/>
      <c r="C86" s="18" t="s">
        <v>55</v>
      </c>
      <c r="D86" s="116"/>
      <c r="E86" s="117"/>
      <c r="F86" s="32" t="s">
        <v>84</v>
      </c>
      <c r="G86" s="36">
        <f>'иные источн'!G41</f>
        <v>7737.83</v>
      </c>
      <c r="H86" s="36">
        <f>'иные источн'!H41</f>
        <v>0</v>
      </c>
      <c r="I86" s="10">
        <v>0</v>
      </c>
      <c r="J86" s="2"/>
      <c r="K86" s="2"/>
      <c r="L86" s="2"/>
      <c r="M86" s="1"/>
    </row>
    <row r="87" spans="1:13" ht="18" customHeight="1" x14ac:dyDescent="0.3">
      <c r="A87" s="119"/>
      <c r="B87" s="120"/>
      <c r="C87" s="33" t="s">
        <v>62</v>
      </c>
      <c r="D87" s="116"/>
      <c r="E87" s="117"/>
      <c r="F87" s="32" t="s">
        <v>84</v>
      </c>
      <c r="G87" s="36">
        <f>собственные!F55</f>
        <v>9263</v>
      </c>
      <c r="H87" s="36">
        <f>собственные!G55</f>
        <v>0</v>
      </c>
      <c r="I87" s="10">
        <f t="shared" si="2"/>
        <v>0</v>
      </c>
      <c r="J87" s="2"/>
      <c r="K87" s="2"/>
      <c r="L87" s="2"/>
      <c r="M87" s="1"/>
    </row>
    <row r="88" spans="1:13" ht="1.5" hidden="1" customHeight="1" x14ac:dyDescent="0.3">
      <c r="A88" s="119" t="s">
        <v>38</v>
      </c>
      <c r="B88" s="138" t="s">
        <v>86</v>
      </c>
      <c r="C88" s="30"/>
      <c r="D88" s="116">
        <v>920</v>
      </c>
      <c r="E88" s="117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19"/>
      <c r="B89" s="138"/>
      <c r="C89" s="30"/>
      <c r="D89" s="116"/>
      <c r="E89" s="117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19"/>
      <c r="B90" s="138"/>
      <c r="C90" s="33" t="s">
        <v>62</v>
      </c>
      <c r="D90" s="116"/>
      <c r="E90" s="117"/>
      <c r="F90" s="32" t="s">
        <v>87</v>
      </c>
      <c r="G90" s="36">
        <f>собственные!F59</f>
        <v>38000</v>
      </c>
      <c r="H90" s="36">
        <f>собственные!G59</f>
        <v>0</v>
      </c>
      <c r="I90" s="10">
        <f t="shared" ref="I90:I93" si="8">H90/G90*100</f>
        <v>0</v>
      </c>
      <c r="J90" s="2"/>
      <c r="K90" s="2"/>
      <c r="L90" s="2"/>
      <c r="M90" s="1"/>
    </row>
    <row r="91" spans="1:13" ht="2.25" customHeight="1" x14ac:dyDescent="0.3">
      <c r="A91" s="119" t="s">
        <v>39</v>
      </c>
      <c r="B91" s="138" t="s">
        <v>22</v>
      </c>
      <c r="C91" s="30"/>
      <c r="D91" s="116">
        <v>920</v>
      </c>
      <c r="E91" s="117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19.5" x14ac:dyDescent="0.3">
      <c r="A92" s="119"/>
      <c r="B92" s="138"/>
      <c r="C92" s="30"/>
      <c r="D92" s="116"/>
      <c r="E92" s="117"/>
      <c r="F92" s="24"/>
      <c r="G92" s="36"/>
      <c r="H92" s="36"/>
      <c r="I92" s="10"/>
      <c r="J92" s="2"/>
      <c r="K92" s="2"/>
      <c r="L92" s="2"/>
      <c r="M92" s="1"/>
    </row>
    <row r="93" spans="1:13" ht="19.5" x14ac:dyDescent="0.3">
      <c r="A93" s="119"/>
      <c r="B93" s="138"/>
      <c r="C93" s="33" t="s">
        <v>62</v>
      </c>
      <c r="D93" s="116"/>
      <c r="E93" s="117"/>
      <c r="F93" s="32" t="s">
        <v>23</v>
      </c>
      <c r="G93" s="36">
        <f>собственные!F61</f>
        <v>1000000</v>
      </c>
      <c r="H93" s="36">
        <f>собственные!G61</f>
        <v>252061.5</v>
      </c>
      <c r="I93" s="10">
        <f t="shared" si="8"/>
        <v>25.206150000000001</v>
      </c>
      <c r="J93" s="2"/>
      <c r="K93" s="2"/>
      <c r="L93" s="2"/>
      <c r="M93" s="1"/>
    </row>
    <row r="94" spans="1:13" ht="5.25" customHeight="1" x14ac:dyDescent="0.3">
      <c r="A94" s="119" t="s">
        <v>40</v>
      </c>
      <c r="B94" s="140" t="s">
        <v>142</v>
      </c>
      <c r="C94" s="26"/>
      <c r="D94" s="116">
        <v>920</v>
      </c>
      <c r="E94" s="117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19"/>
      <c r="B95" s="156"/>
      <c r="C95" s="27"/>
      <c r="D95" s="116"/>
      <c r="E95" s="117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19"/>
      <c r="B96" s="141"/>
      <c r="C96" s="33" t="s">
        <v>62</v>
      </c>
      <c r="D96" s="116"/>
      <c r="E96" s="117"/>
      <c r="F96" s="32" t="s">
        <v>103</v>
      </c>
      <c r="G96" s="36">
        <f>собственные!F64</f>
        <v>67451</v>
      </c>
      <c r="H96" s="36">
        <f>собственные!G64</f>
        <v>22451</v>
      </c>
      <c r="I96" s="10"/>
      <c r="J96" s="2"/>
      <c r="K96" s="2"/>
      <c r="L96" s="2"/>
      <c r="M96" s="1"/>
    </row>
    <row r="97" spans="1:13" ht="18" customHeight="1" x14ac:dyDescent="0.3">
      <c r="A97" s="121" t="s">
        <v>41</v>
      </c>
      <c r="B97" s="140" t="s">
        <v>89</v>
      </c>
      <c r="C97" s="26"/>
      <c r="D97" s="150" t="s">
        <v>90</v>
      </c>
      <c r="E97" s="150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22"/>
      <c r="B98" s="156"/>
      <c r="C98" s="33" t="s">
        <v>62</v>
      </c>
      <c r="D98" s="151"/>
      <c r="E98" s="151"/>
      <c r="F98" s="14" t="s">
        <v>88</v>
      </c>
      <c r="G98" s="36">
        <f>собственные!F67</f>
        <v>1000</v>
      </c>
      <c r="H98" s="36">
        <f>собственные!G67</f>
        <v>88.15</v>
      </c>
      <c r="I98" s="10">
        <f t="shared" ref="I98" si="9">H98/G98*100</f>
        <v>8.8150000000000013</v>
      </c>
      <c r="J98" s="2"/>
      <c r="K98" s="2"/>
      <c r="L98" s="2"/>
      <c r="M98" s="1"/>
    </row>
    <row r="99" spans="1:13" ht="24" customHeight="1" x14ac:dyDescent="0.3">
      <c r="A99" s="123"/>
      <c r="B99" s="141"/>
      <c r="C99" s="40"/>
      <c r="D99" s="152"/>
      <c r="E99" s="152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21"/>
      <c r="B100" s="157" t="s">
        <v>94</v>
      </c>
      <c r="C100" s="41"/>
      <c r="D100" s="150" t="s">
        <v>90</v>
      </c>
      <c r="E100" s="150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22"/>
      <c r="B101" s="158"/>
      <c r="C101" s="33" t="s">
        <v>62</v>
      </c>
      <c r="D101" s="151"/>
      <c r="E101" s="151"/>
      <c r="F101" s="14" t="s">
        <v>93</v>
      </c>
      <c r="G101" s="36">
        <f>собственные!F70</f>
        <v>150000</v>
      </c>
      <c r="H101" s="36">
        <f>собственные!G70</f>
        <v>0</v>
      </c>
      <c r="I101" s="10">
        <f t="shared" ref="I101" si="10">H101/G101*100</f>
        <v>0</v>
      </c>
      <c r="J101" s="2"/>
      <c r="K101" s="2"/>
      <c r="L101" s="2"/>
      <c r="M101" s="1"/>
    </row>
    <row r="102" spans="1:13" ht="42" customHeight="1" x14ac:dyDescent="0.3">
      <c r="A102" s="123"/>
      <c r="B102" s="159"/>
      <c r="C102" s="33"/>
      <c r="D102" s="152"/>
      <c r="E102" s="152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21"/>
      <c r="B103" s="147" t="s">
        <v>141</v>
      </c>
      <c r="C103" s="41"/>
      <c r="D103" s="150" t="s">
        <v>90</v>
      </c>
      <c r="E103" s="150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22"/>
      <c r="B104" s="148"/>
      <c r="C104" s="33" t="s">
        <v>62</v>
      </c>
      <c r="D104" s="151"/>
      <c r="E104" s="151"/>
      <c r="F104" s="14" t="s">
        <v>132</v>
      </c>
      <c r="G104" s="36">
        <f>собственные!F71</f>
        <v>118000</v>
      </c>
      <c r="H104" s="36">
        <f>собственные!G71</f>
        <v>38900.019999999997</v>
      </c>
      <c r="I104" s="10">
        <f t="shared" ref="I104" si="11">H104/G104*100</f>
        <v>32.966118644067791</v>
      </c>
      <c r="J104" s="2"/>
      <c r="K104" s="2"/>
      <c r="L104" s="2"/>
      <c r="M104" s="1"/>
    </row>
    <row r="105" spans="1:13" ht="23.25" customHeight="1" x14ac:dyDescent="0.3">
      <c r="A105" s="123"/>
      <c r="B105" s="149"/>
      <c r="C105" s="33"/>
      <c r="D105" s="152"/>
      <c r="E105" s="152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18" t="s">
        <v>60</v>
      </c>
      <c r="G109" s="118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2023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2023-04-19T12:41:52Z</cp:lastPrinted>
  <dcterms:created xsi:type="dcterms:W3CDTF">2015-09-27T09:04:22Z</dcterms:created>
  <dcterms:modified xsi:type="dcterms:W3CDTF">2023-04-19T12:41:59Z</dcterms:modified>
</cp:coreProperties>
</file>